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3.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drawings/drawing4.xml" ContentType="application/vnd.openxmlformats-officedocument.drawing+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drawings/drawing5.xml" ContentType="application/vnd.openxmlformats-officedocument.drawing+xml"/>
  <Override PartName="/xl/drawings/drawing6.xml" ContentType="application/vnd.openxmlformats-officedocument.drawing+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drawings/drawing7.xml" ContentType="application/vnd.openxmlformats-officedocument.drawing+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8.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drawings/drawing9.xml" ContentType="application/vnd.openxmlformats-officedocument.drawing+xml"/>
  <Override PartName="/xl/ctrlProps/ctrlProp65.xml" ContentType="application/vnd.ms-excel.controlproperties+xml"/>
  <Override PartName="/xl/comments1.xml" ContentType="application/vnd.openxmlformats-officedocument.spreadsheetml.comments+xml"/>
  <Override PartName="/xl/drawings/drawing10.xml" ContentType="application/vnd.openxmlformats-officedocument.drawing+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drawings/drawing11.xml" ContentType="application/vnd.openxmlformats-officedocument.drawing+xml"/>
  <Override PartName="/xl/ctrlProps/ctrlProp69.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xr:revisionPtr revIDLastSave="0" documentId="8_{CFE6971A-02F3-47F6-86D1-11D080000F12}" xr6:coauthVersionLast="47" xr6:coauthVersionMax="47" xr10:uidLastSave="{00000000-0000-0000-0000-000000000000}"/>
  <workbookProtection workbookAlgorithmName="SHA-512" workbookHashValue="xy5EwmqnVJ211iFOowEjX0OelzmkTQoWIKXcRlkpXyofrQwK5gFiB6dNW9Lc3e9X0OQB7MuyQHePXdz0jdJTNw==" workbookSaltValue="h7IBq0SvAUNkvl0V0t3WBQ==" workbookSpinCount="100000" lockStructure="1"/>
  <bookViews>
    <workbookView xWindow="7035" yWindow="3165" windowWidth="19995" windowHeight="11745" firstSheet="8" activeTab="8" xr2:uid="{0B1F28BB-0898-4C36-A368-15DF1ADBEB6C}"/>
  </bookViews>
  <sheets>
    <sheet name="別添2" sheetId="22" state="hidden" r:id="rId1"/>
    <sheet name="様式95_外来・在宅ベースアップ評価料（Ⅰ）" sheetId="6" state="hidden" r:id="rId2"/>
    <sheet name="様式96_外来・在宅ベースアップ評価料（Ⅱ）" sheetId="7" state="hidden" r:id="rId3"/>
    <sheet name="様式97_入院ベースアップ評価料" sheetId="4" state="hidden" r:id="rId4"/>
    <sheet name="様式98_賃金改善実績報告書（表紙）" sheetId="19" state="hidden" r:id="rId5"/>
    <sheet name="別添_計画書（病院及び有床診療所）" sheetId="9" state="hidden" r:id="rId6"/>
    <sheet name="（別添）_計画書（無床診療所及びⅡを算定する有床診療所）" sheetId="11" state="hidden" r:id="rId7"/>
    <sheet name="（別添）_計画書（歯科診療所及びⅡを算定する有床診療所）" sheetId="18" state="hidden" r:id="rId8"/>
    <sheet name="（別添）_実績報告書（病院及び有床診療所）" sheetId="23" r:id="rId9"/>
    <sheet name="（別添）実績報告書（診療所）" sheetId="24" state="hidden" r:id="rId10"/>
    <sheet name="（別添）_実績報告書（歯科診療所及びⅡを算定する有床診療所）" sheetId="25" state="hidden" r:id="rId11"/>
    <sheet name="（参考）賃金引き上げ計画書作成のための計算シート" sheetId="13" state="hidden" r:id="rId12"/>
    <sheet name="医療機関集計用シート（横）" sheetId="21" state="hidden" r:id="rId13"/>
    <sheet name="リスト用" sheetId="26" state="hidden" r:id="rId14"/>
    <sheet name="リスト（入院）" sheetId="5" state="hidden" r:id="rId15"/>
    <sheet name="リスト（外来）" sheetId="8" state="hidden" r:id="rId16"/>
  </sheets>
  <externalReferences>
    <externalReference r:id="rId17"/>
    <externalReference r:id="rId18"/>
    <externalReference r:id="rId19"/>
  </externalReferences>
  <definedNames>
    <definedName name="_new1" localSheetId="13">[1]【参考】サービス名一覧!$A$4:$A$27</definedName>
    <definedName name="_new1">[1]【参考】サービス名一覧!$A$4:$A$27</definedName>
    <definedName name="erea" localSheetId="13">#REF!</definedName>
    <definedName name="erea">#REF!</definedName>
    <definedName name="new" localSheetId="13">#REF!</definedName>
    <definedName name="new">#REF!</definedName>
    <definedName name="_xlnm.Print_Area" localSheetId="11">'（参考）賃金引き上げ計画書作成のための計算シート'!$A$1:$AG$105</definedName>
    <definedName name="_xlnm.Print_Area" localSheetId="7">'（別添）_計画書（歯科診療所及びⅡを算定する有床診療所）'!$A$1:$AG$178</definedName>
    <definedName name="_xlnm.Print_Area" localSheetId="6">'（別添）_計画書（無床診療所及びⅡを算定する有床診療所）'!$A$1:$AG$179</definedName>
    <definedName name="_xlnm.Print_Area" localSheetId="10">'（別添）_実績報告書（歯科診療所及びⅡを算定する有床診療所）'!$A$1:$AG$173</definedName>
    <definedName name="_xlnm.Print_Area" localSheetId="8">'（別添）_実績報告書（病院及び有床診療所）'!$A$1:$AG$184</definedName>
    <definedName name="_xlnm.Print_Area" localSheetId="9">'（別添）実績報告書（診療所）'!$A$1:$AG$183</definedName>
    <definedName name="_xlnm.Print_Area" localSheetId="5">'別添_計画書（病院及び有床診療所）'!$A$1:$AH$179</definedName>
    <definedName name="_xlnm.Print_Area" localSheetId="0">別添2!$A$1:$M$35</definedName>
    <definedName name="_xlnm.Print_Area" localSheetId="1">'様式95_外来・在宅ベースアップ評価料（Ⅰ）'!$A$1:$AE$31</definedName>
    <definedName name="_xlnm.Print_Area" localSheetId="2">'様式96_外来・在宅ベースアップ評価料（Ⅱ）'!$A$1:$AJ$167</definedName>
    <definedName name="_xlnm.Print_Area" localSheetId="3">様式97_入院ベースアップ評価料!$A$1:$AJ$142</definedName>
    <definedName name="www" localSheetId="13">#REF!</definedName>
    <definedName name="www" localSheetId="0">#REF!</definedName>
    <definedName name="www" localSheetId="4">#REF!</definedName>
    <definedName name="www">#REF!</definedName>
    <definedName name="Z_37B6CBE4_2B19_49FC_BFEF_B891579D40C9_.wvu.PrintArea" localSheetId="1" hidden="1">'様式95_外来・在宅ベースアップ評価料（Ⅰ）'!$A$1:$T$22</definedName>
    <definedName name="Z_37B6CBE4_2B19_49FC_BFEF_B891579D40C9_.wvu.PrintArea" localSheetId="2" hidden="1">'様式96_外来・在宅ベースアップ評価料（Ⅱ）'!$A$1:$T$118</definedName>
    <definedName name="Z_37B6CBE4_2B19_49FC_BFEF_B891579D40C9_.wvu.PrintArea" localSheetId="3" hidden="1">様式97_入院ベースアップ評価料!$A$1:$T$98</definedName>
    <definedName name="Z_5D805DA5_5B83_4DA7_AD1F_0A528C0D7036_.wvu.PrintArea" localSheetId="1" hidden="1">'様式95_外来・在宅ベースアップ評価料（Ⅰ）'!$A$1:$T$22</definedName>
    <definedName name="Z_5D805DA5_5B83_4DA7_AD1F_0A528C0D7036_.wvu.PrintArea" localSheetId="2" hidden="1">'様式96_外来・在宅ベースアップ評価料（Ⅱ）'!$A$1:$T$118</definedName>
    <definedName name="Z_5D805DA5_5B83_4DA7_AD1F_0A528C0D7036_.wvu.PrintArea" localSheetId="3" hidden="1">様式97_入院ベースアップ評価料!$A$1:$T$98</definedName>
    <definedName name="Z_69CDDE8E_4570_4BA1_94E3_16D081512935_.wvu.PrintArea" localSheetId="1" hidden="1">'様式95_外来・在宅ベースアップ評価料（Ⅰ）'!$A$1:$T$22</definedName>
    <definedName name="Z_69CDDE8E_4570_4BA1_94E3_16D081512935_.wvu.PrintArea" localSheetId="2" hidden="1">'様式96_外来・在宅ベースアップ評価料（Ⅱ）'!$A$1:$T$118</definedName>
    <definedName name="Z_69CDDE8E_4570_4BA1_94E3_16D081512935_.wvu.PrintArea" localSheetId="3" hidden="1">様式97_入院ベースアップ評価料!$A$1:$T$98</definedName>
    <definedName name="Z_73BCDB9B_F610_4914_B01C_136D6132314D_.wvu.PrintArea" localSheetId="1" hidden="1">'様式95_外来・在宅ベースアップ評価料（Ⅰ）'!$A$1:$T$22</definedName>
    <definedName name="Z_73BCDB9B_F610_4914_B01C_136D6132314D_.wvu.PrintArea" localSheetId="2" hidden="1">'様式96_外来・在宅ベースアップ評価料（Ⅱ）'!$A$1:$T$118</definedName>
    <definedName name="Z_73BCDB9B_F610_4914_B01C_136D6132314D_.wvu.PrintArea" localSheetId="3" hidden="1">様式97_入院ベースアップ評価料!$A$1:$T$98</definedName>
    <definedName name="Z_B54DE1DF_A17A_4AD2_83A8_C44B3EE7B785_.wvu.PrintArea" localSheetId="1" hidden="1">'様式95_外来・在宅ベースアップ評価料（Ⅰ）'!$A$1:$T$22</definedName>
    <definedName name="Z_B54DE1DF_A17A_4AD2_83A8_C44B3EE7B785_.wvu.PrintArea" localSheetId="2" hidden="1">'様式96_外来・在宅ベースアップ評価料（Ⅱ）'!$A$1:$T$118</definedName>
    <definedName name="Z_B54DE1DF_A17A_4AD2_83A8_C44B3EE7B785_.wvu.PrintArea" localSheetId="3" hidden="1">様式97_入院ベースアップ評価料!$A$1:$T$98</definedName>
    <definedName name="サービス" localSheetId="13">#REF!</definedName>
    <definedName name="サービス" localSheetId="0">#REF!</definedName>
    <definedName name="サービス" localSheetId="4">#REF!</definedName>
    <definedName name="サービス">#REF!</definedName>
    <definedName name="サービス種別">[1]サービス種類一覧!$B$4:$B$20</definedName>
    <definedName name="サービス種類">[1]サービス種類一覧!$C$4:$C$20</definedName>
    <definedName name="サービス名" localSheetId="13">#REF!</definedName>
    <definedName name="サービス名" localSheetId="0">#REF!</definedName>
    <definedName name="サービス名" localSheetId="4">#REF!</definedName>
    <definedName name="サービス名">#REF!</definedName>
    <definedName name="サービス名称" localSheetId="13">#REF!</definedName>
    <definedName name="サービス名称" localSheetId="0">#REF!</definedName>
    <definedName name="サービス名称" localSheetId="4">#REF!</definedName>
    <definedName name="サービス名称">#REF!</definedName>
    <definedName name="医療保険の利用者割合" localSheetId="13">'[1]別紙様式11_訪問看護ベースアップ評価料（Ⅱ）'!#REF!</definedName>
    <definedName name="医療保険の利用者割合">'[2]別紙様式11_訪問看護ベースアップ評価料（Ⅱ）'!#REF!</definedName>
    <definedName name="医療保険の利用者割合１" localSheetId="13">'[1]（参考）_賃金引き上げ計画書作成のための計算シート'!$M$63</definedName>
    <definedName name="医療保険の利用者割合１">'[2]（参考）_賃金引き上げ計画書作成のための計算シート'!$M$65</definedName>
    <definedName name="医療保険の利用者割合２" localSheetId="13">'[1]別紙様式11_訪問看護ベースアップ評価料（Ⅱ）'!$M$79</definedName>
    <definedName name="医療保険の利用者割合２">'[2]別紙様式11_訪問看護ベースアップ評価料（Ⅱ）'!$M$79</definedName>
    <definedName name="一覧">[3]加算率一覧!$A$4:$A$25</definedName>
    <definedName name="種類">[1]サービス種類一覧!$A$4:$A$20</definedName>
    <definedName name="特定" localSheetId="13">#REF!</definedName>
    <definedName name="特定" localSheetId="0">#REF!</definedName>
    <definedName name="特定" localSheetId="4">#REF!</definedName>
    <definedName name="特定">#REF!</definedName>
    <definedName name="訪問看護ステーションコード" localSheetId="13">[1]別添!$M$11</definedName>
    <definedName name="訪問看護ステーションコード">'[2]別紙様式11_訪問看護ベースアップ評価料（Ⅰ）'!$M$7</definedName>
    <definedName name="訪問看護ステーション名" localSheetId="13">[1]別添!$M$12</definedName>
    <definedName name="訪問看護ステーション名">'[2]別紙様式11_訪問看護ベースアップ評価料（Ⅰ）'!$M$8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U2" i="21" l="1"/>
  <c r="RN2" i="21"/>
  <c r="QL2" i="21"/>
  <c r="AB93" i="23"/>
  <c r="AB102" i="23"/>
  <c r="QS2" i="21" s="1"/>
  <c r="AB111" i="23"/>
  <c r="QZ2" i="21" s="1"/>
  <c r="AB120" i="23"/>
  <c r="RG2" i="21" s="1"/>
  <c r="AB129" i="23"/>
  <c r="AB138" i="23"/>
  <c r="AB149" i="23"/>
  <c r="AB161" i="23"/>
  <c r="AH7" i="23"/>
  <c r="AR7" i="23" s="1"/>
  <c r="OE2" i="21" l="1"/>
  <c r="OF2" i="21"/>
  <c r="V18" i="23"/>
  <c r="AR18" i="23" s="1"/>
  <c r="V18" i="24"/>
  <c r="QJ2" i="21"/>
  <c r="AB154" i="24" l="1"/>
  <c r="AB166" i="24"/>
  <c r="AB101" i="24"/>
  <c r="J2" i="21"/>
  <c r="I2" i="21"/>
  <c r="H2" i="21"/>
  <c r="D2" i="21"/>
  <c r="C2" i="21"/>
  <c r="B2" i="21"/>
  <c r="AB66" i="25" l="1"/>
  <c r="AB73" i="24"/>
  <c r="AB55" i="25"/>
  <c r="ADO2" i="21"/>
  <c r="ADN2" i="21"/>
  <c r="AB46" i="25"/>
  <c r="AB53" i="25" s="1"/>
  <c r="AB75" i="24"/>
  <c r="ADL2" i="21"/>
  <c r="ADK2" i="21"/>
  <c r="ADP2" i="21" l="1"/>
  <c r="AB71" i="23"/>
  <c r="PZ2" i="21"/>
  <c r="PY2" i="21"/>
  <c r="AB61" i="23" l="1"/>
  <c r="AB52" i="24"/>
  <c r="ADI2" i="21"/>
  <c r="ADH2" i="21"/>
  <c r="ADG2" i="21"/>
  <c r="AB60" i="24" l="1"/>
  <c r="ADM2" i="21"/>
  <c r="AB51" i="23"/>
  <c r="AK9" i="13"/>
  <c r="AB59" i="23" l="1"/>
  <c r="ADJ2" i="21"/>
  <c r="AB67" i="23" l="1"/>
  <c r="QA2" i="21"/>
  <c r="G26" i="23" l="1"/>
  <c r="D26" i="23"/>
  <c r="SX2" i="21"/>
  <c r="SW2" i="21"/>
  <c r="SV2" i="21"/>
  <c r="SU2" i="21"/>
  <c r="OP2" i="21"/>
  <c r="OO2" i="21"/>
  <c r="AK27" i="4" l="1"/>
  <c r="AD23" i="25" l="1"/>
  <c r="AD24" i="25"/>
  <c r="AD25" i="25"/>
  <c r="AD22" i="25"/>
  <c r="Z23" i="25"/>
  <c r="Z24" i="25"/>
  <c r="Z25" i="25"/>
  <c r="Z22" i="25"/>
  <c r="H15" i="25"/>
  <c r="E15" i="25"/>
  <c r="R12" i="25"/>
  <c r="O12" i="25"/>
  <c r="H12" i="25"/>
  <c r="E12" i="25"/>
  <c r="AD29" i="24"/>
  <c r="AD30" i="24"/>
  <c r="AD31" i="24"/>
  <c r="AD28" i="24"/>
  <c r="Z29" i="24"/>
  <c r="Z30" i="24"/>
  <c r="Z31" i="24"/>
  <c r="Z28" i="24"/>
  <c r="OK2" i="21"/>
  <c r="OJ2" i="21"/>
  <c r="OI2" i="21"/>
  <c r="OH2" i="21"/>
  <c r="AC27" i="23"/>
  <c r="AC28" i="23"/>
  <c r="AC29" i="23"/>
  <c r="G32" i="23"/>
  <c r="D32" i="23"/>
  <c r="ON2" i="21"/>
  <c r="OM2" i="21"/>
  <c r="AB149" i="25"/>
  <c r="AB148" i="25"/>
  <c r="AB147" i="25"/>
  <c r="AB137" i="25"/>
  <c r="AB136" i="25"/>
  <c r="AB135" i="25"/>
  <c r="AB126" i="25"/>
  <c r="AB125" i="25"/>
  <c r="AB117" i="25"/>
  <c r="AB116" i="25"/>
  <c r="AB108" i="25"/>
  <c r="AB107" i="25"/>
  <c r="AB99" i="25"/>
  <c r="AB98" i="25"/>
  <c r="AB90" i="25"/>
  <c r="AB89" i="25"/>
  <c r="AB132" i="24"/>
  <c r="AB131" i="24"/>
  <c r="AB123" i="24"/>
  <c r="AB122" i="24"/>
  <c r="AB114" i="24"/>
  <c r="AB113" i="24"/>
  <c r="AB105" i="24"/>
  <c r="AB104" i="24"/>
  <c r="AB128" i="25"/>
  <c r="AB113" i="25"/>
  <c r="AB68" i="25"/>
  <c r="P38" i="25"/>
  <c r="M38" i="25"/>
  <c r="G38" i="25"/>
  <c r="D38" i="25"/>
  <c r="P37" i="25"/>
  <c r="M37" i="25"/>
  <c r="G37" i="25"/>
  <c r="D37" i="25"/>
  <c r="P36" i="25"/>
  <c r="M36" i="25"/>
  <c r="G36" i="25"/>
  <c r="D36" i="25"/>
  <c r="P35" i="25"/>
  <c r="M35" i="25"/>
  <c r="Z32" i="25"/>
  <c r="S32" i="25"/>
  <c r="P31" i="25"/>
  <c r="M31" i="25"/>
  <c r="G31" i="25"/>
  <c r="D31" i="25"/>
  <c r="P30" i="25"/>
  <c r="M30" i="25"/>
  <c r="G30" i="25"/>
  <c r="D30" i="25"/>
  <c r="P29" i="25"/>
  <c r="M29" i="25"/>
  <c r="G29" i="25"/>
  <c r="D29" i="25"/>
  <c r="P28" i="25"/>
  <c r="M28" i="25"/>
  <c r="AB62" i="24"/>
  <c r="P44" i="24"/>
  <c r="M44" i="24"/>
  <c r="G44" i="24"/>
  <c r="D44" i="24"/>
  <c r="P43" i="24"/>
  <c r="M43" i="24"/>
  <c r="G43" i="24"/>
  <c r="D43" i="24"/>
  <c r="P42" i="24"/>
  <c r="M42" i="24"/>
  <c r="G42" i="24"/>
  <c r="D42" i="24"/>
  <c r="P41" i="24"/>
  <c r="M41" i="24"/>
  <c r="Z38" i="24"/>
  <c r="S38" i="24"/>
  <c r="P37" i="24"/>
  <c r="M37" i="24"/>
  <c r="G37" i="24"/>
  <c r="D37" i="24"/>
  <c r="P36" i="24"/>
  <c r="M36" i="24"/>
  <c r="G36" i="24"/>
  <c r="D36" i="24"/>
  <c r="P35" i="24"/>
  <c r="M35" i="24"/>
  <c r="G35" i="24"/>
  <c r="D35" i="24"/>
  <c r="P34" i="24"/>
  <c r="M34" i="24"/>
  <c r="AB73" i="23"/>
  <c r="P42" i="23"/>
  <c r="M42" i="23"/>
  <c r="G42" i="23"/>
  <c r="D42" i="23"/>
  <c r="P41" i="23"/>
  <c r="M41" i="23"/>
  <c r="G41" i="23"/>
  <c r="D41" i="23"/>
  <c r="P40" i="23"/>
  <c r="M40" i="23"/>
  <c r="G40" i="23"/>
  <c r="D40" i="23"/>
  <c r="P39" i="23"/>
  <c r="M39" i="23"/>
  <c r="AC36" i="23"/>
  <c r="P35" i="23"/>
  <c r="M35" i="23"/>
  <c r="G35" i="23"/>
  <c r="D35" i="23"/>
  <c r="P34" i="23"/>
  <c r="M34" i="23"/>
  <c r="G34" i="23"/>
  <c r="D34" i="23"/>
  <c r="P33" i="23"/>
  <c r="M33" i="23"/>
  <c r="G33" i="23"/>
  <c r="D33" i="23"/>
  <c r="P32" i="23"/>
  <c r="M32" i="23"/>
  <c r="QR2" i="21" l="1"/>
  <c r="QT2" i="21"/>
  <c r="QV2" i="21"/>
  <c r="RT2" i="21"/>
  <c r="RV2" i="21"/>
  <c r="RX2" i="21"/>
  <c r="QY2" i="21"/>
  <c r="RA2" i="21"/>
  <c r="RC2" i="21"/>
  <c r="RF2" i="21"/>
  <c r="RH2" i="21"/>
  <c r="RJ2" i="21"/>
  <c r="SK2" i="21"/>
  <c r="SR2" i="21"/>
  <c r="SO2" i="21"/>
  <c r="SA2" i="21"/>
  <c r="SH2" i="21"/>
  <c r="SE2" i="21"/>
  <c r="RM2" i="21"/>
  <c r="RQ2" i="21"/>
  <c r="RO2" i="21"/>
  <c r="AB110" i="25"/>
  <c r="AB104" i="25"/>
  <c r="AB142" i="25"/>
  <c r="AB139" i="25"/>
  <c r="AB122" i="25"/>
  <c r="AB154" i="25"/>
  <c r="AB151" i="25"/>
  <c r="AB131" i="25"/>
  <c r="AB110" i="24"/>
  <c r="AB134" i="24"/>
  <c r="AB119" i="24"/>
  <c r="AB137" i="24"/>
  <c r="AB128" i="24"/>
  <c r="AB116" i="24"/>
  <c r="AB152" i="25"/>
  <c r="AB140" i="25"/>
  <c r="AB92" i="25"/>
  <c r="D22" i="25"/>
  <c r="D28" i="25" s="1"/>
  <c r="G22" i="25"/>
  <c r="V15" i="25"/>
  <c r="D28" i="24"/>
  <c r="G28" i="24"/>
  <c r="SM2" i="21"/>
  <c r="SC2" i="21"/>
  <c r="V21" i="23"/>
  <c r="Z38" i="25"/>
  <c r="S38" i="25"/>
  <c r="S37" i="25"/>
  <c r="Z37" i="25"/>
  <c r="S36" i="25"/>
  <c r="Z36" i="25"/>
  <c r="S35" i="25"/>
  <c r="Z35" i="25"/>
  <c r="S44" i="24"/>
  <c r="Z44" i="24"/>
  <c r="Z43" i="24"/>
  <c r="S43" i="24"/>
  <c r="S42" i="24"/>
  <c r="Z42" i="24"/>
  <c r="Z41" i="24"/>
  <c r="S41" i="24"/>
  <c r="AC42" i="23"/>
  <c r="AC41" i="23"/>
  <c r="AC40" i="23"/>
  <c r="AB95" i="25"/>
  <c r="G39" i="23"/>
  <c r="AB107" i="24"/>
  <c r="AB125" i="24"/>
  <c r="V21" i="24"/>
  <c r="AB101" i="25"/>
  <c r="AB119" i="25"/>
  <c r="D39" i="23"/>
  <c r="OQ2" i="21" l="1"/>
  <c r="AR21" i="23"/>
  <c r="AB153" i="25"/>
  <c r="AB106" i="23"/>
  <c r="AB107" i="23" s="1"/>
  <c r="AB142" i="23"/>
  <c r="AB143" i="23" s="1"/>
  <c r="AB141" i="25"/>
  <c r="AB143" i="25" s="1"/>
  <c r="AB155" i="25"/>
  <c r="QU2" i="21"/>
  <c r="D35" i="25"/>
  <c r="G35" i="25"/>
  <c r="G28" i="25"/>
  <c r="D34" i="24"/>
  <c r="D41" i="24"/>
  <c r="G34" i="24"/>
  <c r="G41" i="24"/>
  <c r="Z41" i="25"/>
  <c r="Z47" i="24"/>
  <c r="AB68" i="9"/>
  <c r="AB65" i="9"/>
  <c r="AB66" i="9"/>
  <c r="AB64" i="9"/>
  <c r="RB2" i="21" l="1"/>
  <c r="AB115" i="23"/>
  <c r="SG2" i="21"/>
  <c r="AB155" i="23"/>
  <c r="RI2" i="21"/>
  <c r="AB124" i="23"/>
  <c r="RW2" i="21"/>
  <c r="SQ2" i="21"/>
  <c r="AB167" i="23"/>
  <c r="RP2" i="21"/>
  <c r="AB133" i="23"/>
  <c r="QK2" i="21"/>
  <c r="QO2" i="21"/>
  <c r="QM2" i="21"/>
  <c r="AB144" i="25"/>
  <c r="AB156" i="25"/>
  <c r="AB167" i="24"/>
  <c r="RY2" i="21"/>
  <c r="RZ2" i="21"/>
  <c r="QW2" i="21"/>
  <c r="QX2" i="21"/>
  <c r="AB68" i="24"/>
  <c r="ADA2" i="21"/>
  <c r="RK2" i="21" l="1"/>
  <c r="AB125" i="23"/>
  <c r="RL2" i="21" s="1"/>
  <c r="AB156" i="23"/>
  <c r="SJ2" i="21" s="1"/>
  <c r="RD2" i="21"/>
  <c r="AB116" i="23"/>
  <c r="RE2" i="21" s="1"/>
  <c r="AB134" i="23"/>
  <c r="RS2" i="21" s="1"/>
  <c r="AB168" i="23"/>
  <c r="ST2" i="21" s="1"/>
  <c r="RR2" i="21"/>
  <c r="SI2" i="21"/>
  <c r="SS2" i="21"/>
  <c r="AB155" i="24"/>
  <c r="H6" i="13"/>
  <c r="H5" i="13"/>
  <c r="M71" i="4"/>
  <c r="QN2" i="21" l="1"/>
  <c r="AB97" i="23"/>
  <c r="H6" i="6"/>
  <c r="H5" i="6"/>
  <c r="O16" i="22"/>
  <c r="B16" i="22" s="1"/>
  <c r="AK91" i="4"/>
  <c r="AB124" i="18"/>
  <c r="AB111" i="18"/>
  <c r="AB102" i="18"/>
  <c r="AB93" i="18"/>
  <c r="AB84" i="18"/>
  <c r="AB75" i="18"/>
  <c r="AB111" i="11"/>
  <c r="AB102" i="11"/>
  <c r="AB93" i="11"/>
  <c r="AB84" i="11"/>
  <c r="E5" i="22"/>
  <c r="R37" i="18"/>
  <c r="J44" i="7"/>
  <c r="QP2" i="21" l="1"/>
  <c r="AB98" i="23"/>
  <c r="QQ2" i="21" s="1"/>
  <c r="X4" i="25"/>
  <c r="X5" i="25"/>
  <c r="H6" i="7"/>
  <c r="J91" i="4"/>
  <c r="C54" i="7" l="1"/>
  <c r="AB133" i="18"/>
  <c r="AB132" i="18"/>
  <c r="AB121" i="18"/>
  <c r="AB120" i="18"/>
  <c r="AB108" i="18"/>
  <c r="AB99" i="18"/>
  <c r="AB90" i="18"/>
  <c r="AB81" i="18"/>
  <c r="AB72" i="18"/>
  <c r="AB133" i="11"/>
  <c r="AB132" i="11"/>
  <c r="AB121" i="11"/>
  <c r="AB120" i="11"/>
  <c r="AB108" i="11"/>
  <c r="AB99" i="11"/>
  <c r="AB90" i="11"/>
  <c r="AB81" i="11"/>
  <c r="AB72" i="11"/>
  <c r="V4" i="11"/>
  <c r="V16" i="9"/>
  <c r="OL2" i="21" s="1"/>
  <c r="M69" i="4"/>
  <c r="V16" i="18"/>
  <c r="V12" i="25" s="1"/>
  <c r="V4" i="18"/>
  <c r="V4" i="9"/>
  <c r="H5" i="4"/>
  <c r="H5" i="7"/>
  <c r="Z71" i="4"/>
  <c r="V84" i="4" s="1"/>
  <c r="V5" i="11" l="1"/>
  <c r="AB75" i="11" l="1"/>
  <c r="AB136" i="18"/>
  <c r="AB136" i="11"/>
  <c r="AB124" i="11"/>
  <c r="V21" i="18"/>
  <c r="V5" i="18"/>
  <c r="AB38" i="18" l="1"/>
  <c r="AB39" i="18"/>
  <c r="AA37" i="18"/>
  <c r="AF37" i="18"/>
  <c r="AB36" i="18" l="1"/>
  <c r="X44" i="4"/>
  <c r="Q44" i="4"/>
  <c r="J44" i="4"/>
  <c r="C44" i="4"/>
  <c r="X54" i="7"/>
  <c r="Q54" i="7"/>
  <c r="J54" i="7"/>
  <c r="R37" i="11"/>
  <c r="AB103" i="9" l="1"/>
  <c r="M53" i="13"/>
  <c r="M51" i="13"/>
  <c r="X26" i="13"/>
  <c r="Q26" i="13"/>
  <c r="J26" i="13"/>
  <c r="C26" i="13"/>
  <c r="X15" i="13"/>
  <c r="Q15" i="13"/>
  <c r="J15" i="13"/>
  <c r="C15" i="13"/>
  <c r="AB137" i="9"/>
  <c r="AB136" i="9"/>
  <c r="AB125" i="9"/>
  <c r="AB124" i="9"/>
  <c r="Z69" i="4"/>
  <c r="M56" i="13" l="1"/>
  <c r="AK98" i="7"/>
  <c r="AK93" i="4"/>
  <c r="AB140" i="9" l="1"/>
  <c r="AB128" i="9"/>
  <c r="AB106" i="9"/>
  <c r="J93" i="4"/>
  <c r="J98" i="7"/>
  <c r="AA37" i="11"/>
  <c r="V21" i="11"/>
  <c r="V16" i="11"/>
  <c r="AB85" i="9"/>
  <c r="AB112" i="9"/>
  <c r="AB94" i="9"/>
  <c r="I84" i="4"/>
  <c r="X34" i="4"/>
  <c r="Q34" i="4"/>
  <c r="J34" i="4"/>
  <c r="C34" i="4"/>
  <c r="M81" i="7"/>
  <c r="M87" i="7" s="1"/>
  <c r="M79" i="7"/>
  <c r="Z81" i="7"/>
  <c r="X44" i="7"/>
  <c r="Q44" i="7"/>
  <c r="C44" i="7"/>
  <c r="Z87" i="7" l="1"/>
  <c r="M73" i="4"/>
  <c r="M84" i="7"/>
  <c r="Z84" i="7"/>
  <c r="AB35" i="18"/>
  <c r="AB35" i="11"/>
  <c r="AB38" i="11"/>
  <c r="AB39" i="11"/>
  <c r="AK99" i="7"/>
  <c r="AK92" i="4"/>
  <c r="AF37" i="11"/>
  <c r="AB76" i="9"/>
  <c r="V21" i="9"/>
  <c r="AB67" i="9"/>
  <c r="AK37" i="7"/>
  <c r="AB97" i="9" l="1"/>
  <c r="AB88" i="9"/>
  <c r="AB115" i="9"/>
  <c r="AB36" i="11"/>
  <c r="AK84" i="7"/>
  <c r="AB34" i="11"/>
  <c r="AB34" i="18"/>
  <c r="J99" i="7"/>
  <c r="AK73" i="4"/>
  <c r="J92" i="4"/>
  <c r="AB32" i="9"/>
  <c r="AB29" i="9"/>
  <c r="H10" i="8"/>
  <c r="G10" i="8"/>
  <c r="H11" i="8"/>
  <c r="G11" i="8"/>
  <c r="AB69" i="9" l="1"/>
  <c r="AB79" i="9"/>
  <c r="AB33" i="18"/>
  <c r="AB33" i="11"/>
  <c r="I10" i="8"/>
  <c r="J10" i="8" s="1"/>
  <c r="I11" i="8"/>
  <c r="G5" i="8"/>
  <c r="Z79" i="7"/>
  <c r="H6" i="4"/>
  <c r="AK34" i="7"/>
  <c r="AB70" i="9" l="1"/>
  <c r="V5" i="9"/>
  <c r="AB42" i="18"/>
  <c r="AB48" i="18" s="1"/>
  <c r="AB51" i="18" s="1"/>
  <c r="AK100" i="7"/>
  <c r="AB42" i="11"/>
  <c r="AB48" i="11" s="1"/>
  <c r="AB51" i="11" s="1"/>
  <c r="AK101" i="7"/>
  <c r="K4" i="8"/>
  <c r="K5" i="8"/>
  <c r="K8" i="8"/>
  <c r="K9" i="8"/>
  <c r="K10" i="8"/>
  <c r="K7" i="8"/>
  <c r="K6" i="8"/>
  <c r="G9" i="8"/>
  <c r="G8" i="8"/>
  <c r="G4" i="8"/>
  <c r="G7" i="8"/>
  <c r="G6" i="8"/>
  <c r="H6" i="8"/>
  <c r="H9" i="8"/>
  <c r="H4" i="8"/>
  <c r="H5" i="8"/>
  <c r="H7" i="8"/>
  <c r="H8" i="8"/>
  <c r="J100" i="7" l="1"/>
  <c r="J101" i="7"/>
  <c r="I7" i="8"/>
  <c r="J7" i="8" s="1"/>
  <c r="I4" i="8"/>
  <c r="J4" i="8" s="1"/>
  <c r="I9" i="8"/>
  <c r="J9" i="8" s="1"/>
  <c r="I8" i="8"/>
  <c r="J8" i="8" s="1"/>
  <c r="I5" i="8"/>
  <c r="J5" i="8" s="1"/>
  <c r="I6" i="8"/>
  <c r="J6" i="8" s="1"/>
  <c r="R106" i="7" l="1"/>
  <c r="D106" i="7"/>
  <c r="AI47" i="18" l="1"/>
  <c r="AH47" i="11"/>
  <c r="AK106" i="7"/>
  <c r="AL114" i="7" s="1"/>
  <c r="AO47" i="18" l="1"/>
  <c r="AU47" i="11"/>
  <c r="AL113" i="7"/>
  <c r="AL112" i="7"/>
  <c r="AL116" i="7"/>
  <c r="AL115" i="7"/>
  <c r="AL111" i="7"/>
  <c r="AL109" i="7"/>
  <c r="AL110" i="7"/>
  <c r="F164" i="5"/>
  <c r="G157" i="5"/>
  <c r="G162" i="5"/>
  <c r="F155" i="5"/>
  <c r="G165" i="5"/>
  <c r="F156" i="5"/>
  <c r="G158" i="5"/>
  <c r="F161" i="5"/>
  <c r="F5" i="5"/>
  <c r="G164" i="5"/>
  <c r="F167" i="5"/>
  <c r="F160" i="5"/>
  <c r="G155" i="5"/>
  <c r="G156" i="5"/>
  <c r="F154" i="5"/>
  <c r="G168" i="5"/>
  <c r="G154" i="5"/>
  <c r="F157" i="5"/>
  <c r="G159" i="5"/>
  <c r="F4" i="5"/>
  <c r="G167" i="5"/>
  <c r="G160" i="5"/>
  <c r="F163" i="5"/>
  <c r="G161" i="5"/>
  <c r="F166" i="5"/>
  <c r="G166" i="5"/>
  <c r="F162" i="5"/>
  <c r="G169" i="5"/>
  <c r="F165" i="5"/>
  <c r="F158" i="5"/>
  <c r="G163" i="5"/>
  <c r="F159" i="5"/>
  <c r="F169" i="5"/>
  <c r="F168" i="5"/>
  <c r="J32" i="5"/>
  <c r="J166" i="5"/>
  <c r="J159" i="5"/>
  <c r="J163" i="5"/>
  <c r="J162" i="5"/>
  <c r="J156" i="5"/>
  <c r="J168" i="5"/>
  <c r="J154" i="5"/>
  <c r="J164" i="5"/>
  <c r="J157" i="5"/>
  <c r="J155" i="5"/>
  <c r="J165" i="5"/>
  <c r="J161" i="5"/>
  <c r="J167" i="5"/>
  <c r="J160" i="5"/>
  <c r="J158" i="5"/>
  <c r="J12" i="5"/>
  <c r="J120" i="5"/>
  <c r="J88" i="5"/>
  <c r="J64" i="5"/>
  <c r="J26" i="5"/>
  <c r="J127" i="5"/>
  <c r="J95" i="5"/>
  <c r="J79" i="5"/>
  <c r="J35" i="5"/>
  <c r="J126" i="5"/>
  <c r="J110" i="5"/>
  <c r="J94" i="5"/>
  <c r="J78" i="5"/>
  <c r="J62" i="5"/>
  <c r="J54" i="5"/>
  <c r="J34" i="5"/>
  <c r="J13" i="5"/>
  <c r="J149" i="5"/>
  <c r="J141" i="5"/>
  <c r="J133" i="5"/>
  <c r="J125" i="5"/>
  <c r="J117" i="5"/>
  <c r="J109" i="5"/>
  <c r="J101" i="5"/>
  <c r="J93" i="5"/>
  <c r="J85" i="5"/>
  <c r="J77" i="5"/>
  <c r="J69" i="5"/>
  <c r="J61" i="5"/>
  <c r="J53" i="5"/>
  <c r="J43" i="5"/>
  <c r="J33" i="5"/>
  <c r="J23" i="5"/>
  <c r="J11" i="5"/>
  <c r="J136" i="5"/>
  <c r="J112" i="5"/>
  <c r="J80" i="5"/>
  <c r="J48" i="5"/>
  <c r="J151" i="5"/>
  <c r="J119" i="5"/>
  <c r="J87" i="5"/>
  <c r="J55" i="5"/>
  <c r="J25" i="5"/>
  <c r="J150" i="5"/>
  <c r="J118" i="5"/>
  <c r="J102" i="5"/>
  <c r="J86" i="5"/>
  <c r="J70" i="5"/>
  <c r="J45" i="5"/>
  <c r="J24" i="5"/>
  <c r="J148" i="5"/>
  <c r="J140" i="5"/>
  <c r="J132" i="5"/>
  <c r="J124" i="5"/>
  <c r="J116" i="5"/>
  <c r="J108" i="5"/>
  <c r="J100" i="5"/>
  <c r="J92" i="5"/>
  <c r="J84" i="5"/>
  <c r="J76" i="5"/>
  <c r="J68" i="5"/>
  <c r="J60" i="5"/>
  <c r="J52" i="5"/>
  <c r="J42" i="5"/>
  <c r="J21" i="5"/>
  <c r="J10" i="5"/>
  <c r="J131" i="5"/>
  <c r="J99" i="5"/>
  <c r="J59" i="5"/>
  <c r="J31" i="5"/>
  <c r="J19" i="5"/>
  <c r="J9" i="5"/>
  <c r="J144" i="5"/>
  <c r="J104" i="5"/>
  <c r="J72" i="5"/>
  <c r="J16" i="5"/>
  <c r="J143" i="5"/>
  <c r="J103" i="5"/>
  <c r="J63" i="5"/>
  <c r="J47" i="5"/>
  <c r="J134" i="5"/>
  <c r="J139" i="5"/>
  <c r="J115" i="5"/>
  <c r="J91" i="5"/>
  <c r="J75" i="5"/>
  <c r="J51" i="5"/>
  <c r="J4" i="5"/>
  <c r="J146" i="5"/>
  <c r="J138" i="5"/>
  <c r="J130" i="5"/>
  <c r="J122" i="5"/>
  <c r="J114" i="5"/>
  <c r="J106" i="5"/>
  <c r="J98" i="5"/>
  <c r="J90" i="5"/>
  <c r="J82" i="5"/>
  <c r="J74" i="5"/>
  <c r="J66" i="5"/>
  <c r="J58" i="5"/>
  <c r="J50" i="5"/>
  <c r="J40" i="5"/>
  <c r="J29" i="5"/>
  <c r="J18" i="5"/>
  <c r="J8" i="5"/>
  <c r="J152" i="5"/>
  <c r="J128" i="5"/>
  <c r="J96" i="5"/>
  <c r="J56" i="5"/>
  <c r="J37" i="5"/>
  <c r="J135" i="5"/>
  <c r="J111" i="5"/>
  <c r="J71" i="5"/>
  <c r="J15" i="5"/>
  <c r="J142" i="5"/>
  <c r="J147" i="5"/>
  <c r="J123" i="5"/>
  <c r="J107" i="5"/>
  <c r="J83" i="5"/>
  <c r="J67" i="5"/>
  <c r="J41" i="5"/>
  <c r="J5" i="5"/>
  <c r="J153" i="5"/>
  <c r="J145" i="5"/>
  <c r="J137" i="5"/>
  <c r="J129" i="5"/>
  <c r="J121" i="5"/>
  <c r="J113" i="5"/>
  <c r="J105" i="5"/>
  <c r="J97" i="5"/>
  <c r="J89" i="5"/>
  <c r="J81" i="5"/>
  <c r="J73" i="5"/>
  <c r="J65" i="5"/>
  <c r="J57" i="5"/>
  <c r="J49" i="5"/>
  <c r="J39" i="5"/>
  <c r="J27" i="5"/>
  <c r="J17" i="5"/>
  <c r="J7" i="5"/>
  <c r="J46" i="5"/>
  <c r="J38" i="5"/>
  <c r="J30" i="5"/>
  <c r="J22" i="5"/>
  <c r="J14" i="5"/>
  <c r="J6" i="5"/>
  <c r="J44" i="5"/>
  <c r="J36" i="5"/>
  <c r="J28" i="5"/>
  <c r="J20" i="5"/>
  <c r="H157" i="5" l="1"/>
  <c r="I157" i="5" s="1"/>
  <c r="H162" i="5"/>
  <c r="I162" i="5" s="1"/>
  <c r="H165" i="5"/>
  <c r="I165" i="5" s="1"/>
  <c r="H166" i="5"/>
  <c r="I166" i="5" s="1"/>
  <c r="H160" i="5"/>
  <c r="I160" i="5" s="1"/>
  <c r="H168" i="5"/>
  <c r="I168" i="5" s="1"/>
  <c r="H163" i="5"/>
  <c r="I163" i="5" s="1"/>
  <c r="H158" i="5"/>
  <c r="I158" i="5" s="1"/>
  <c r="H156" i="5"/>
  <c r="I156" i="5" s="1"/>
  <c r="H155" i="5"/>
  <c r="I155" i="5" s="1"/>
  <c r="H167" i="5"/>
  <c r="I167" i="5" s="1"/>
  <c r="H169" i="5"/>
  <c r="H154" i="5"/>
  <c r="I154" i="5" s="1"/>
  <c r="H164" i="5"/>
  <c r="I164" i="5" s="1"/>
  <c r="H159" i="5"/>
  <c r="I159" i="5" s="1"/>
  <c r="H161" i="5"/>
  <c r="I161" i="5" s="1"/>
  <c r="G153" i="5"/>
  <c r="F38" i="5" l="1"/>
  <c r="AK94" i="4" l="1"/>
  <c r="G144" i="5"/>
  <c r="G128" i="5"/>
  <c r="G150" i="5"/>
  <c r="G142" i="5"/>
  <c r="G134" i="5"/>
  <c r="G124" i="5"/>
  <c r="G146" i="5"/>
  <c r="G138" i="5"/>
  <c r="G130" i="5"/>
  <c r="G152" i="5"/>
  <c r="G136" i="5"/>
  <c r="G148" i="5"/>
  <c r="G140" i="5"/>
  <c r="G132" i="5"/>
  <c r="F152" i="5"/>
  <c r="F150" i="5"/>
  <c r="F148" i="5"/>
  <c r="F146" i="5"/>
  <c r="F144" i="5"/>
  <c r="F142" i="5"/>
  <c r="F140" i="5"/>
  <c r="F138" i="5"/>
  <c r="F136" i="5"/>
  <c r="F134" i="5"/>
  <c r="F132" i="5"/>
  <c r="F130" i="5"/>
  <c r="F127" i="5"/>
  <c r="G122" i="5"/>
  <c r="F115" i="5"/>
  <c r="F108" i="5"/>
  <c r="F101" i="5"/>
  <c r="G86" i="5"/>
  <c r="G79" i="5"/>
  <c r="G72" i="5"/>
  <c r="G65" i="5"/>
  <c r="F59" i="5"/>
  <c r="F46" i="5"/>
  <c r="G39" i="5"/>
  <c r="F117" i="5"/>
  <c r="G102" i="5"/>
  <c r="G95" i="5"/>
  <c r="G88" i="5"/>
  <c r="G81" i="5"/>
  <c r="F74" i="5"/>
  <c r="F67" i="5"/>
  <c r="F54" i="5"/>
  <c r="F48" i="5"/>
  <c r="G41" i="5"/>
  <c r="G151" i="5"/>
  <c r="G149" i="5"/>
  <c r="G147" i="5"/>
  <c r="G145" i="5"/>
  <c r="G143" i="5"/>
  <c r="G141" i="5"/>
  <c r="G139" i="5"/>
  <c r="G137" i="5"/>
  <c r="G135" i="5"/>
  <c r="G133" i="5"/>
  <c r="G131" i="5"/>
  <c r="G129" i="5"/>
  <c r="G126" i="5"/>
  <c r="G120" i="5"/>
  <c r="G113" i="5"/>
  <c r="F106" i="5"/>
  <c r="F99" i="5"/>
  <c r="F92" i="5"/>
  <c r="F85" i="5"/>
  <c r="G70" i="5"/>
  <c r="F64" i="5"/>
  <c r="G57" i="5"/>
  <c r="F51" i="5"/>
  <c r="G44" i="5"/>
  <c r="F35" i="5"/>
  <c r="F37" i="5"/>
  <c r="G38" i="5"/>
  <c r="H38" i="5" s="1"/>
  <c r="I38" i="5" s="1"/>
  <c r="F40" i="5"/>
  <c r="F43" i="5"/>
  <c r="F45" i="5"/>
  <c r="G46" i="5"/>
  <c r="G48" i="5"/>
  <c r="G51" i="5"/>
  <c r="F53" i="5"/>
  <c r="G54" i="5"/>
  <c r="G56" i="5"/>
  <c r="G59" i="5"/>
  <c r="F61" i="5"/>
  <c r="G62" i="5"/>
  <c r="G64" i="5"/>
  <c r="G67" i="5"/>
  <c r="G69" i="5"/>
  <c r="F71" i="5"/>
  <c r="F73" i="5"/>
  <c r="G74" i="5"/>
  <c r="G76" i="5"/>
  <c r="F78" i="5"/>
  <c r="F80" i="5"/>
  <c r="G83" i="5"/>
  <c r="G85" i="5"/>
  <c r="F87" i="5"/>
  <c r="F89" i="5"/>
  <c r="G90" i="5"/>
  <c r="G92" i="5"/>
  <c r="F94" i="5"/>
  <c r="F96" i="5"/>
  <c r="G99" i="5"/>
  <c r="G101" i="5"/>
  <c r="F103" i="5"/>
  <c r="F105" i="5"/>
  <c r="G106" i="5"/>
  <c r="G108" i="5"/>
  <c r="F110" i="5"/>
  <c r="F112" i="5"/>
  <c r="G115" i="5"/>
  <c r="G117" i="5"/>
  <c r="F119" i="5"/>
  <c r="F121" i="5"/>
  <c r="F123" i="5"/>
  <c r="F6" i="5"/>
  <c r="F7" i="5"/>
  <c r="F8" i="5"/>
  <c r="F9" i="5"/>
  <c r="F10" i="5"/>
  <c r="F11" i="5"/>
  <c r="F12" i="5"/>
  <c r="F13" i="5"/>
  <c r="F14" i="5"/>
  <c r="F15" i="5"/>
  <c r="F16" i="5"/>
  <c r="F17" i="5"/>
  <c r="F18" i="5"/>
  <c r="F19" i="5"/>
  <c r="F20" i="5"/>
  <c r="F21" i="5"/>
  <c r="F22" i="5"/>
  <c r="F23" i="5"/>
  <c r="F24" i="5"/>
  <c r="F25" i="5"/>
  <c r="F26" i="5"/>
  <c r="F27" i="5"/>
  <c r="F28" i="5"/>
  <c r="F29" i="5"/>
  <c r="F30" i="5"/>
  <c r="F31" i="5"/>
  <c r="F32" i="5"/>
  <c r="F33" i="5"/>
  <c r="F34" i="5"/>
  <c r="G35" i="5"/>
  <c r="G37" i="5"/>
  <c r="G40" i="5"/>
  <c r="F42" i="5"/>
  <c r="G43" i="5"/>
  <c r="G45" i="5"/>
  <c r="F47" i="5"/>
  <c r="F50" i="5"/>
  <c r="F52" i="5"/>
  <c r="G53" i="5"/>
  <c r="F55" i="5"/>
  <c r="F58" i="5"/>
  <c r="F60" i="5"/>
  <c r="G61" i="5"/>
  <c r="F63" i="5"/>
  <c r="F66" i="5"/>
  <c r="F68" i="5"/>
  <c r="G71" i="5"/>
  <c r="G73" i="5"/>
  <c r="F75" i="5"/>
  <c r="F77" i="5"/>
  <c r="G78" i="5"/>
  <c r="G80" i="5"/>
  <c r="F82" i="5"/>
  <c r="F84" i="5"/>
  <c r="G87" i="5"/>
  <c r="G89" i="5"/>
  <c r="F91" i="5"/>
  <c r="F93" i="5"/>
  <c r="G94" i="5"/>
  <c r="G96" i="5"/>
  <c r="F98" i="5"/>
  <c r="F100" i="5"/>
  <c r="G103" i="5"/>
  <c r="G105" i="5"/>
  <c r="F107" i="5"/>
  <c r="F109" i="5"/>
  <c r="G110" i="5"/>
  <c r="G112" i="5"/>
  <c r="F114" i="5"/>
  <c r="F116" i="5"/>
  <c r="G119" i="5"/>
  <c r="G121" i="5"/>
  <c r="G123" i="5"/>
  <c r="G125" i="5"/>
  <c r="G127" i="5"/>
  <c r="G4" i="5"/>
  <c r="G5" i="5"/>
  <c r="G6" i="5"/>
  <c r="G7" i="5"/>
  <c r="G8" i="5"/>
  <c r="G9" i="5"/>
  <c r="G10" i="5"/>
  <c r="G11" i="5"/>
  <c r="G12" i="5"/>
  <c r="G13" i="5"/>
  <c r="G14" i="5"/>
  <c r="G15" i="5"/>
  <c r="G16" i="5"/>
  <c r="G17" i="5"/>
  <c r="G18" i="5"/>
  <c r="G19" i="5"/>
  <c r="G20" i="5"/>
  <c r="G21" i="5"/>
  <c r="G22" i="5"/>
  <c r="G23" i="5"/>
  <c r="G24" i="5"/>
  <c r="G25" i="5"/>
  <c r="G26" i="5"/>
  <c r="G27" i="5"/>
  <c r="G28" i="5"/>
  <c r="G29" i="5"/>
  <c r="G30" i="5"/>
  <c r="G31" i="5"/>
  <c r="G32" i="5"/>
  <c r="G33" i="5"/>
  <c r="G34" i="5"/>
  <c r="F36" i="5"/>
  <c r="F39" i="5"/>
  <c r="F41" i="5"/>
  <c r="G42" i="5"/>
  <c r="F44" i="5"/>
  <c r="G47" i="5"/>
  <c r="F49" i="5"/>
  <c r="G50" i="5"/>
  <c r="G52" i="5"/>
  <c r="G55" i="5"/>
  <c r="F57" i="5"/>
  <c r="G58" i="5"/>
  <c r="G60" i="5"/>
  <c r="G63" i="5"/>
  <c r="F65" i="5"/>
  <c r="G66" i="5"/>
  <c r="G68" i="5"/>
  <c r="F70" i="5"/>
  <c r="F72" i="5"/>
  <c r="G75" i="5"/>
  <c r="G77" i="5"/>
  <c r="F79" i="5"/>
  <c r="F81" i="5"/>
  <c r="G82" i="5"/>
  <c r="G84" i="5"/>
  <c r="F86" i="5"/>
  <c r="F88" i="5"/>
  <c r="G91" i="5"/>
  <c r="G93" i="5"/>
  <c r="F95" i="5"/>
  <c r="F97" i="5"/>
  <c r="G98" i="5"/>
  <c r="G100" i="5"/>
  <c r="F102" i="5"/>
  <c r="F104" i="5"/>
  <c r="G107" i="5"/>
  <c r="G109" i="5"/>
  <c r="F111" i="5"/>
  <c r="F113" i="5"/>
  <c r="G114" i="5"/>
  <c r="G116" i="5"/>
  <c r="F118" i="5"/>
  <c r="F120" i="5"/>
  <c r="F122" i="5"/>
  <c r="F124" i="5"/>
  <c r="F126" i="5"/>
  <c r="F128" i="5"/>
  <c r="F153" i="5"/>
  <c r="F151" i="5"/>
  <c r="F149" i="5"/>
  <c r="F147" i="5"/>
  <c r="F145" i="5"/>
  <c r="F143" i="5"/>
  <c r="F141" i="5"/>
  <c r="F139" i="5"/>
  <c r="F137" i="5"/>
  <c r="F135" i="5"/>
  <c r="F133" i="5"/>
  <c r="F131" i="5"/>
  <c r="F129" i="5"/>
  <c r="F125" i="5"/>
  <c r="G118" i="5"/>
  <c r="G111" i="5"/>
  <c r="G104" i="5"/>
  <c r="G97" i="5"/>
  <c r="F90" i="5"/>
  <c r="F83" i="5"/>
  <c r="F76" i="5"/>
  <c r="F69" i="5"/>
  <c r="F62" i="5"/>
  <c r="F56" i="5"/>
  <c r="G49" i="5"/>
  <c r="G36" i="5"/>
  <c r="J94" i="4" l="1"/>
  <c r="H135" i="5"/>
  <c r="I135" i="5" s="1"/>
  <c r="H151" i="5"/>
  <c r="I151" i="5" s="1"/>
  <c r="H4" i="5"/>
  <c r="I4" i="5" s="1"/>
  <c r="P97" i="4" s="1"/>
  <c r="H144" i="5"/>
  <c r="I144" i="5" s="1"/>
  <c r="H147" i="5"/>
  <c r="I147" i="5" s="1"/>
  <c r="H139" i="5"/>
  <c r="I139" i="5" s="1"/>
  <c r="H140" i="5"/>
  <c r="I140" i="5" s="1"/>
  <c r="H128" i="5"/>
  <c r="I128" i="5" s="1"/>
  <c r="H138" i="5"/>
  <c r="I138" i="5" s="1"/>
  <c r="H124" i="5"/>
  <c r="I124" i="5" s="1"/>
  <c r="H125" i="5"/>
  <c r="I125" i="5" s="1"/>
  <c r="H41" i="5"/>
  <c r="I41" i="5" s="1"/>
  <c r="H131" i="5"/>
  <c r="I131" i="5" s="1"/>
  <c r="H143" i="5"/>
  <c r="I143" i="5" s="1"/>
  <c r="H142" i="5"/>
  <c r="I142" i="5" s="1"/>
  <c r="H94" i="5"/>
  <c r="I94" i="5" s="1"/>
  <c r="H69" i="5"/>
  <c r="I69" i="5" s="1"/>
  <c r="H132" i="5"/>
  <c r="I132" i="5" s="1"/>
  <c r="H113" i="5"/>
  <c r="I113" i="5" s="1"/>
  <c r="H81" i="5"/>
  <c r="I81" i="5" s="1"/>
  <c r="H65" i="5"/>
  <c r="I65" i="5" s="1"/>
  <c r="H70" i="5"/>
  <c r="I70" i="5" s="1"/>
  <c r="H102" i="5"/>
  <c r="I102" i="5" s="1"/>
  <c r="H150" i="5"/>
  <c r="I150" i="5" s="1"/>
  <c r="H130" i="5"/>
  <c r="I130" i="5" s="1"/>
  <c r="H68" i="5"/>
  <c r="I68" i="5" s="1"/>
  <c r="H90" i="5"/>
  <c r="I90" i="5" s="1"/>
  <c r="H126" i="5"/>
  <c r="I126" i="5" s="1"/>
  <c r="H95" i="5"/>
  <c r="I95" i="5" s="1"/>
  <c r="H79" i="5"/>
  <c r="I79" i="5" s="1"/>
  <c r="H78" i="5"/>
  <c r="I78" i="5" s="1"/>
  <c r="H136" i="5"/>
  <c r="I136" i="5" s="1"/>
  <c r="H134" i="5"/>
  <c r="I134" i="5" s="1"/>
  <c r="H56" i="5"/>
  <c r="I56" i="5" s="1"/>
  <c r="H80" i="5"/>
  <c r="I80" i="5" s="1"/>
  <c r="H152" i="5"/>
  <c r="I152" i="5" s="1"/>
  <c r="H62" i="5"/>
  <c r="I62" i="5" s="1"/>
  <c r="H44" i="5"/>
  <c r="I44" i="5" s="1"/>
  <c r="H92" i="5"/>
  <c r="I92" i="5" s="1"/>
  <c r="H88" i="5"/>
  <c r="I88" i="5" s="1"/>
  <c r="H72" i="5"/>
  <c r="I72" i="5" s="1"/>
  <c r="H108" i="5"/>
  <c r="I108" i="5" s="1"/>
  <c r="H146" i="5"/>
  <c r="I146" i="5" s="1"/>
  <c r="H112" i="5"/>
  <c r="I112" i="5" s="1"/>
  <c r="H122" i="5"/>
  <c r="I122" i="5" s="1"/>
  <c r="H114" i="5"/>
  <c r="I114" i="5" s="1"/>
  <c r="H82" i="5"/>
  <c r="I82" i="5" s="1"/>
  <c r="H116" i="5"/>
  <c r="I116" i="5" s="1"/>
  <c r="H100" i="5"/>
  <c r="I100" i="5" s="1"/>
  <c r="H106" i="5"/>
  <c r="I106" i="5" s="1"/>
  <c r="H74" i="5"/>
  <c r="I74" i="5" s="1"/>
  <c r="H148" i="5"/>
  <c r="I148" i="5" s="1"/>
  <c r="H76" i="5"/>
  <c r="I76" i="5" s="1"/>
  <c r="H66" i="5"/>
  <c r="I66" i="5" s="1"/>
  <c r="H50" i="5"/>
  <c r="I50" i="5" s="1"/>
  <c r="H83" i="5"/>
  <c r="I83" i="5" s="1"/>
  <c r="H39" i="5"/>
  <c r="I39" i="5" s="1"/>
  <c r="H84" i="5"/>
  <c r="I84" i="5" s="1"/>
  <c r="H89" i="5"/>
  <c r="I89" i="5" s="1"/>
  <c r="H120" i="5"/>
  <c r="I120" i="5" s="1"/>
  <c r="H104" i="5"/>
  <c r="I104" i="5" s="1"/>
  <c r="H97" i="5"/>
  <c r="I97" i="5" s="1"/>
  <c r="H36" i="5"/>
  <c r="I36" i="5" s="1"/>
  <c r="H63" i="5"/>
  <c r="I63" i="5" s="1"/>
  <c r="H110" i="5"/>
  <c r="I110" i="5" s="1"/>
  <c r="H103" i="5"/>
  <c r="I103" i="5" s="1"/>
  <c r="H35" i="5"/>
  <c r="I35" i="5" s="1"/>
  <c r="H115" i="5"/>
  <c r="I115" i="5" s="1"/>
  <c r="H118" i="5"/>
  <c r="I118" i="5" s="1"/>
  <c r="H77" i="5"/>
  <c r="I77" i="5" s="1"/>
  <c r="H32" i="5"/>
  <c r="I32" i="5" s="1"/>
  <c r="H28" i="5"/>
  <c r="I28" i="5" s="1"/>
  <c r="H24" i="5"/>
  <c r="I24" i="5" s="1"/>
  <c r="H20" i="5"/>
  <c r="I20" i="5" s="1"/>
  <c r="H16" i="5"/>
  <c r="I16" i="5" s="1"/>
  <c r="H12" i="5"/>
  <c r="I12" i="5" s="1"/>
  <c r="H8" i="5"/>
  <c r="I8" i="5" s="1"/>
  <c r="H59" i="5"/>
  <c r="I59" i="5" s="1"/>
  <c r="H86" i="5"/>
  <c r="I86" i="5" s="1"/>
  <c r="H96" i="5"/>
  <c r="I96" i="5" s="1"/>
  <c r="H133" i="5"/>
  <c r="I133" i="5" s="1"/>
  <c r="H141" i="5"/>
  <c r="I141" i="5" s="1"/>
  <c r="H149" i="5"/>
  <c r="I149" i="5" s="1"/>
  <c r="H57" i="5"/>
  <c r="I57" i="5" s="1"/>
  <c r="H49" i="5"/>
  <c r="I49" i="5" s="1"/>
  <c r="H98" i="5"/>
  <c r="I98" i="5" s="1"/>
  <c r="H91" i="5"/>
  <c r="I91" i="5" s="1"/>
  <c r="H61" i="5"/>
  <c r="I61" i="5" s="1"/>
  <c r="H51" i="5"/>
  <c r="I51" i="5" s="1"/>
  <c r="H111" i="5"/>
  <c r="I111" i="5" s="1"/>
  <c r="H117" i="5"/>
  <c r="I117" i="5" s="1"/>
  <c r="H75" i="5"/>
  <c r="I75" i="5" s="1"/>
  <c r="H55" i="5"/>
  <c r="I55" i="5" s="1"/>
  <c r="H42" i="5"/>
  <c r="I42" i="5" s="1"/>
  <c r="H31" i="5"/>
  <c r="I31" i="5" s="1"/>
  <c r="H27" i="5"/>
  <c r="I27" i="5" s="1"/>
  <c r="H23" i="5"/>
  <c r="I23" i="5" s="1"/>
  <c r="H19" i="5"/>
  <c r="I19" i="5" s="1"/>
  <c r="H15" i="5"/>
  <c r="I15" i="5" s="1"/>
  <c r="H11" i="5"/>
  <c r="I11" i="5" s="1"/>
  <c r="H7" i="5"/>
  <c r="I7" i="5" s="1"/>
  <c r="H123" i="5"/>
  <c r="I123" i="5" s="1"/>
  <c r="H87" i="5"/>
  <c r="I87" i="5" s="1"/>
  <c r="H73" i="5"/>
  <c r="I73" i="5" s="1"/>
  <c r="H53" i="5"/>
  <c r="I53" i="5" s="1"/>
  <c r="H40" i="5"/>
  <c r="I40" i="5" s="1"/>
  <c r="H85" i="5"/>
  <c r="I85" i="5" s="1"/>
  <c r="H67" i="5"/>
  <c r="I67" i="5" s="1"/>
  <c r="H109" i="5"/>
  <c r="I109" i="5" s="1"/>
  <c r="H60" i="5"/>
  <c r="I60" i="5" s="1"/>
  <c r="H47" i="5"/>
  <c r="I47" i="5" s="1"/>
  <c r="H34" i="5"/>
  <c r="I34" i="5" s="1"/>
  <c r="H30" i="5"/>
  <c r="I30" i="5" s="1"/>
  <c r="H26" i="5"/>
  <c r="I26" i="5" s="1"/>
  <c r="H22" i="5"/>
  <c r="I22" i="5" s="1"/>
  <c r="H18" i="5"/>
  <c r="I18" i="5" s="1"/>
  <c r="H14" i="5"/>
  <c r="I14" i="5" s="1"/>
  <c r="H10" i="5"/>
  <c r="I10" i="5" s="1"/>
  <c r="H6" i="5"/>
  <c r="I6" i="5" s="1"/>
  <c r="H121" i="5"/>
  <c r="I121" i="5" s="1"/>
  <c r="H71" i="5"/>
  <c r="I71" i="5" s="1"/>
  <c r="H45" i="5"/>
  <c r="I45" i="5" s="1"/>
  <c r="H64" i="5"/>
  <c r="I64" i="5" s="1"/>
  <c r="H48" i="5"/>
  <c r="I48" i="5" s="1"/>
  <c r="H46" i="5"/>
  <c r="I46" i="5" s="1"/>
  <c r="H101" i="5"/>
  <c r="I101" i="5" s="1"/>
  <c r="H127" i="5"/>
  <c r="I127" i="5" s="1"/>
  <c r="H129" i="5"/>
  <c r="I129" i="5" s="1"/>
  <c r="H137" i="5"/>
  <c r="I137" i="5" s="1"/>
  <c r="H145" i="5"/>
  <c r="I145" i="5" s="1"/>
  <c r="H153" i="5"/>
  <c r="I153" i="5" s="1"/>
  <c r="H107" i="5"/>
  <c r="I107" i="5" s="1"/>
  <c r="H93" i="5"/>
  <c r="I93" i="5" s="1"/>
  <c r="H58" i="5"/>
  <c r="I58" i="5" s="1"/>
  <c r="H52" i="5"/>
  <c r="I52" i="5" s="1"/>
  <c r="H33" i="5"/>
  <c r="I33" i="5" s="1"/>
  <c r="H29" i="5"/>
  <c r="I29" i="5" s="1"/>
  <c r="H25" i="5"/>
  <c r="I25" i="5" s="1"/>
  <c r="H21" i="5"/>
  <c r="I21" i="5" s="1"/>
  <c r="H17" i="5"/>
  <c r="I17" i="5" s="1"/>
  <c r="H13" i="5"/>
  <c r="I13" i="5" s="1"/>
  <c r="H9" i="5"/>
  <c r="I9" i="5" s="1"/>
  <c r="H5" i="5"/>
  <c r="I5" i="5" s="1"/>
  <c r="H119" i="5"/>
  <c r="I119" i="5" s="1"/>
  <c r="H105" i="5"/>
  <c r="I105" i="5" s="1"/>
  <c r="H43" i="5"/>
  <c r="I43" i="5" s="1"/>
  <c r="H37" i="5"/>
  <c r="I37" i="5" s="1"/>
  <c r="H99" i="5"/>
  <c r="I99" i="5" s="1"/>
  <c r="H54" i="5"/>
  <c r="I54" i="5" s="1"/>
  <c r="P31" i="9" l="1"/>
  <c r="T26" i="23" s="1"/>
  <c r="AC26" i="23" l="1"/>
  <c r="AB31" i="9"/>
  <c r="AC39" i="23" l="1"/>
  <c r="AB30" i="9"/>
  <c r="AC45" i="23" l="1"/>
  <c r="AB28" i="9"/>
  <c r="AB35" i="9" l="1"/>
  <c r="AB41" i="9" s="1"/>
  <c r="AB44" i="9" s="1"/>
  <c r="AJ40" i="9" l="1"/>
  <c r="AK40" i="9" l="1"/>
  <c r="AB100" i="2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U2" authorId="0" shapeId="0" xr:uid="{3B8F59D7-367A-4533-9F9E-0D6D1A568DAB}">
      <text>
        <r>
          <rPr>
            <b/>
            <sz val="9"/>
            <color indexed="81"/>
            <rFont val="MS P ゴシック"/>
            <family val="3"/>
            <charset val="128"/>
          </rPr>
          <t>報告対象年度を記載します</t>
        </r>
      </text>
    </comment>
    <comment ref="J5" authorId="0" shapeId="0" xr:uid="{1D4CBECD-5D6E-4265-B28F-47543DA315EE}">
      <text>
        <r>
          <rPr>
            <b/>
            <sz val="9"/>
            <color indexed="81"/>
            <rFont val="MS P ゴシック"/>
            <family val="3"/>
            <charset val="128"/>
          </rPr>
          <t>半角数字７桁で記入してください
例：0123456
※小数点やカンマなどの記号は含めないでください</t>
        </r>
      </text>
    </comment>
    <comment ref="J6" authorId="0" shapeId="0" xr:uid="{925525DA-78ED-4CF7-B35A-B230E247E807}">
      <text>
        <r>
          <rPr>
            <b/>
            <sz val="9"/>
            <color indexed="81"/>
            <rFont val="MS P ゴシック"/>
            <family val="3"/>
            <charset val="128"/>
          </rPr>
          <t>医療機関名を記載してください
全角文字で記載してください
×　●●ｸﾘﾆｯｸ
○　●●クリニック</t>
        </r>
      </text>
    </comment>
    <comment ref="J7" authorId="0" shapeId="0" xr:uid="{63316B71-43E9-4BEA-A825-F1FAAC9D4A6B}">
      <text>
        <r>
          <rPr>
            <b/>
            <sz val="9"/>
            <color indexed="81"/>
            <rFont val="MS P ゴシック"/>
            <family val="3"/>
            <charset val="128"/>
          </rPr>
          <t>医療機関が所在する都道府県を選択してください（右の欄外に届出様式提出先のメールアドレスが表示されます）</t>
        </r>
      </text>
    </comment>
    <comment ref="J8" authorId="0" shapeId="0" xr:uid="{67A6DD40-9F72-4D31-AF9D-975BFA925FB1}">
      <text>
        <r>
          <rPr>
            <b/>
            <sz val="9"/>
            <color indexed="81"/>
            <rFont val="MS P ゴシック"/>
            <family val="3"/>
            <charset val="128"/>
          </rPr>
          <t>医療機関の所在地の住所を記載してください</t>
        </r>
      </text>
    </comment>
    <comment ref="AB47" authorId="0" shapeId="0" xr:uid="{C211B147-B7C2-454E-ACE5-95CF11CD3209}">
      <text>
        <r>
          <rPr>
            <b/>
            <sz val="9"/>
            <color indexed="81"/>
            <rFont val="MS P ゴシック"/>
            <family val="3"/>
            <charset val="128"/>
          </rPr>
          <t>期間中に算定し、収入となった実績額の合計を記載します</t>
        </r>
      </text>
    </comment>
    <comment ref="AB48" authorId="0" shapeId="0" xr:uid="{1906BF69-2593-4F86-BFEF-7DCCE3E32CBE}">
      <text>
        <r>
          <rPr>
            <b/>
            <sz val="9"/>
            <color indexed="81"/>
            <rFont val="MS P ゴシック"/>
            <family val="3"/>
            <charset val="128"/>
          </rPr>
          <t>期間中に算定し、収入となった実績額の合計を記載します。届出をしていない場合は0と記載してください。</t>
        </r>
      </text>
    </comment>
    <comment ref="AB49" authorId="0" shapeId="0" xr:uid="{C25CE072-DCD8-47AC-95C4-15A950DC48F6}">
      <text>
        <r>
          <rPr>
            <b/>
            <sz val="9"/>
            <color indexed="81"/>
            <rFont val="MS P ゴシック"/>
            <family val="3"/>
            <charset val="128"/>
          </rPr>
          <t>期間中に算定し、収入となった実績額の合計を記載します。届出をしていない場合は0と記載してください。</t>
        </r>
      </text>
    </comment>
    <comment ref="AB51" authorId="0" shapeId="0" xr:uid="{9F23A1A8-BBBF-4B37-86A4-551F83B53BA3}">
      <text>
        <r>
          <rPr>
            <b/>
            <sz val="9"/>
            <color indexed="81"/>
            <rFont val="MS P ゴシック"/>
            <family val="3"/>
            <charset val="128"/>
          </rPr>
          <t>緑のセルは、自動計算されるため、記載不要です。</t>
        </r>
      </text>
    </comment>
    <comment ref="AB55" authorId="0" shapeId="0" xr:uid="{B40FDEAA-5CA0-419F-BE65-E29085D90F5E}">
      <text>
        <r>
          <rPr>
            <b/>
            <sz val="9"/>
            <color indexed="81"/>
            <rFont val="MS P ゴシック"/>
            <family val="3"/>
            <charset val="128"/>
          </rPr>
          <t>（６）の金額のうち、翌年度への繰越予定額を記載します。（６）の全額をベア等及びそれに伴う賞与、時間外手当、法定福利費等に充当している場合には、0円と記載します。</t>
        </r>
      </text>
    </comment>
    <comment ref="AB56" authorId="0" shapeId="0" xr:uid="{53E7BD57-C1E8-4DB0-84B7-2C36E7D630CF}">
      <text>
        <r>
          <rPr>
            <b/>
            <sz val="9"/>
            <color indexed="81"/>
            <rFont val="MS P ゴシック"/>
            <family val="3"/>
            <charset val="128"/>
          </rPr>
          <t>令和６年度分報告時は0円となります。前年度にベースアップ評価料を算定していて、前年度からの繰越がある場合にのみ記載します。</t>
        </r>
      </text>
    </comment>
    <comment ref="AB60" authorId="0" shapeId="0" xr:uid="{C36FA216-E12A-4B2B-AD8B-CC8E42D4ED29}">
      <text>
        <r>
          <rPr>
            <b/>
            <sz val="9"/>
            <color indexed="81"/>
            <rFont val="MS P ゴシック"/>
            <family val="3"/>
            <charset val="128"/>
          </rPr>
          <t>該当している場合にはチェックをしてください。
該当していない場合には、充当していない金額を翌年度のベア等のために繰越を行い、「（７）翌年度への繰越予定額」に記載してください。</t>
        </r>
      </text>
    </comment>
    <comment ref="AB92" authorId="0" shapeId="0" xr:uid="{B812D5DA-D794-4AE2-B71F-AC60CF6F6040}">
      <text>
        <r>
          <rPr>
            <b/>
            <sz val="9"/>
            <color indexed="81"/>
            <rFont val="MS P ゴシック"/>
            <family val="3"/>
            <charset val="128"/>
          </rPr>
          <t>シート末尾の【記載上の注意】４を参照のこと。</t>
        </r>
      </text>
    </comment>
    <comment ref="AB95" authorId="0" shapeId="0" xr:uid="{CDDC91F4-E642-45A5-A34E-3088FFE401D3}">
      <text>
        <r>
          <rPr>
            <b/>
            <sz val="9"/>
            <color indexed="81"/>
            <rFont val="MS P ゴシック"/>
            <family val="3"/>
            <charset val="128"/>
          </rPr>
          <t>ベースアップ評価料の初回届出時点での「賃金改善しなかった場合」の基本給等総額からの、基本給等総額の増加分を記載します。</t>
        </r>
      </text>
    </comment>
    <comment ref="AB96" authorId="0" shapeId="0" xr:uid="{483DC698-4769-4E42-A6C0-690E013CBECA}">
      <text>
        <r>
          <rPr>
            <b/>
            <sz val="9"/>
            <color indexed="81"/>
            <rFont val="MS P ゴシック"/>
            <family val="3"/>
            <charset val="128"/>
          </rPr>
          <t>上の※を参照のこと。</t>
        </r>
      </text>
    </comment>
  </commentList>
</comments>
</file>

<file path=xl/sharedStrings.xml><?xml version="1.0" encoding="utf-8"?>
<sst xmlns="http://schemas.openxmlformats.org/spreadsheetml/2006/main" count="4389" uniqueCount="1946">
  <si>
    <t>別添２</t>
    <rPh sb="0" eb="2">
      <t>ベッテン</t>
    </rPh>
    <phoneticPr fontId="1"/>
  </si>
  <si>
    <t>特掲診療料の施設基準に係る届出書</t>
    <phoneticPr fontId="1"/>
  </si>
  <si>
    <t>保険医療機関コード</t>
  </si>
  <si>
    <t>届出番号</t>
    <rPh sb="0" eb="2">
      <t>トドケデ</t>
    </rPh>
    <rPh sb="2" eb="4">
      <t>バンゴウ</t>
    </rPh>
    <phoneticPr fontId="1"/>
  </si>
  <si>
    <t>又は保険薬局コード</t>
  </si>
  <si>
    <t>連絡先</t>
    <rPh sb="0" eb="3">
      <t>レンラクサキ</t>
    </rPh>
    <phoneticPr fontId="1"/>
  </si>
  <si>
    <t>担当者氏名：</t>
    <phoneticPr fontId="1"/>
  </si>
  <si>
    <t>電話番号　：</t>
    <phoneticPr fontId="1"/>
  </si>
  <si>
    <t>（届出事項）</t>
    <rPh sb="1" eb="3">
      <t>トドケデ</t>
    </rPh>
    <rPh sb="3" eb="5">
      <t>ジコウ</t>
    </rPh>
    <phoneticPr fontId="1"/>
  </si>
  <si>
    <t>の施設基準に係る届出</t>
  </si>
  <si>
    <t>当該届出を行う前６か月間において当該届出に係る事項に関し、不正又は不当な届出（法令の規定に基づくものに限る。）を行ったことがないこと。</t>
    <phoneticPr fontId="1"/>
  </si>
  <si>
    <t>当該届出を行う前６か月間において療担規則及び薬担規則並びに療担基準に基づき厚生労働大臣が定める掲示事項等第三に規定する基準に違反したことがなく、かつ現に違反していないこと。</t>
    <phoneticPr fontId="1"/>
  </si>
  <si>
    <t>当該届出を行う前６か月間において、健康保険法第78条第１項及び高齢者の医療の確保に関する法律第72条第１項の規定に基づく検査等の結果、診療内容又は診療報酬の請求に関し、不正又は不当な行為が認められたことがないこと。</t>
    <phoneticPr fontId="1"/>
  </si>
  <si>
    <t>当該届出を行う時点において、厚生労働大臣の定める入院患者数の基準及び医師等の員数の基準並びに入院基本料の算定方法に規定する入院患者数の基準に該当する保険医療機関又は医師等の員数の基準に該当する保険医療機関でないこと。</t>
    <phoneticPr fontId="1"/>
  </si>
  <si>
    <t>標記について、上記基準のすべてに適合しているので、別添の様式を添えて届出します。</t>
    <phoneticPr fontId="1"/>
  </si>
  <si>
    <t>令和</t>
    <rPh sb="0" eb="2">
      <t>レイワ</t>
    </rPh>
    <phoneticPr fontId="1"/>
  </si>
  <si>
    <t>年</t>
    <rPh sb="0" eb="1">
      <t>ネン</t>
    </rPh>
    <phoneticPr fontId="1"/>
  </si>
  <si>
    <t>月</t>
    <rPh sb="0" eb="1">
      <t>ツキ</t>
    </rPh>
    <phoneticPr fontId="1"/>
  </si>
  <si>
    <t>日</t>
    <rPh sb="0" eb="1">
      <t>ニチ</t>
    </rPh>
    <phoneticPr fontId="1"/>
  </si>
  <si>
    <t>保険医療機関・保険薬局の所在地</t>
  </si>
  <si>
    <t>及び名称</t>
    <phoneticPr fontId="1"/>
  </si>
  <si>
    <t>開設者名　　　　　　　　　　　　</t>
    <phoneticPr fontId="1"/>
  </si>
  <si>
    <t>殿</t>
    <rPh sb="0" eb="1">
      <t>トノ</t>
    </rPh>
    <phoneticPr fontId="1"/>
  </si>
  <si>
    <t>備考１　［　  ］欄には、該当する施設基準の名称を記入すること。</t>
  </si>
  <si>
    <r>
      <t>　　　　２　□には、適合する場合「</t>
    </r>
    <r>
      <rPr>
        <sz val="10"/>
        <color rgb="FF000000"/>
        <rFont val="ＭＳ 明朝"/>
        <family val="1"/>
        <charset val="128"/>
      </rPr>
      <t>✓</t>
    </r>
    <r>
      <rPr>
        <sz val="10"/>
        <color rgb="FF000000"/>
        <rFont val="ＭＳ ゴシック"/>
        <family val="3"/>
        <charset val="128"/>
      </rPr>
      <t>」を記入すること。</t>
    </r>
  </si>
  <si>
    <t>　　　　３　届出書は、１通提出のこと。</t>
  </si>
  <si>
    <t>様式95</t>
    <rPh sb="0" eb="2">
      <t>ヨウシキ</t>
    </rPh>
    <phoneticPr fontId="5"/>
  </si>
  <si>
    <t>　　　　　　　　　　　　　　　　　　　　　　　　　　　　　　の施設基準に係る届出書添付書類</t>
    <rPh sb="31" eb="33">
      <t>シセツ</t>
    </rPh>
    <rPh sb="33" eb="35">
      <t>キジュン</t>
    </rPh>
    <rPh sb="36" eb="37">
      <t>カカ</t>
    </rPh>
    <rPh sb="38" eb="41">
      <t>トドケデショ</t>
    </rPh>
    <rPh sb="41" eb="43">
      <t>テンプ</t>
    </rPh>
    <rPh sb="43" eb="45">
      <t>ショルイ</t>
    </rPh>
    <phoneticPr fontId="5"/>
  </si>
  <si>
    <t>１</t>
    <phoneticPr fontId="5"/>
  </si>
  <si>
    <t>保険医療機関コード</t>
    <phoneticPr fontId="1"/>
  </si>
  <si>
    <t>保険医療機関名</t>
    <rPh sb="0" eb="2">
      <t>ホケン</t>
    </rPh>
    <rPh sb="2" eb="4">
      <t>イリョウ</t>
    </rPh>
    <rPh sb="4" eb="7">
      <t>キカンメイ</t>
    </rPh>
    <phoneticPr fontId="5"/>
  </si>
  <si>
    <t>２</t>
    <phoneticPr fontId="5"/>
  </si>
  <si>
    <t>届出を行う評価料</t>
    <rPh sb="0" eb="2">
      <t>トドケデ</t>
    </rPh>
    <rPh sb="3" eb="4">
      <t>オコナ</t>
    </rPh>
    <rPh sb="5" eb="7">
      <t>ヒョウカ</t>
    </rPh>
    <rPh sb="7" eb="8">
      <t>リョウ</t>
    </rPh>
    <phoneticPr fontId="5"/>
  </si>
  <si>
    <t>外来・在宅ベースアップ評価料（Ⅰ）</t>
    <rPh sb="0" eb="2">
      <t>ガイライ</t>
    </rPh>
    <rPh sb="3" eb="5">
      <t>ザイタク</t>
    </rPh>
    <rPh sb="11" eb="13">
      <t>ヒョウカ</t>
    </rPh>
    <rPh sb="13" eb="14">
      <t>リョウ</t>
    </rPh>
    <phoneticPr fontId="5"/>
  </si>
  <si>
    <t>歯科外来・在宅ベースアップ評価料（Ⅰ）</t>
    <rPh sb="5" eb="7">
      <t>ザイタク</t>
    </rPh>
    <phoneticPr fontId="5"/>
  </si>
  <si>
    <t>３</t>
    <phoneticPr fontId="5"/>
  </si>
  <si>
    <t>外来医療等の実施の有無</t>
    <rPh sb="0" eb="2">
      <t>ガイライ</t>
    </rPh>
    <rPh sb="2" eb="4">
      <t>イリョウ</t>
    </rPh>
    <rPh sb="4" eb="5">
      <t>トウ</t>
    </rPh>
    <rPh sb="6" eb="8">
      <t>ジッシ</t>
    </rPh>
    <rPh sb="9" eb="11">
      <t>ウム</t>
    </rPh>
    <phoneticPr fontId="1"/>
  </si>
  <si>
    <t>外来医療又は在宅診療を実施している保険医療機関（医科）</t>
  </si>
  <si>
    <t>外来医療又は在宅診療を実施している保険医療機関（歯科）</t>
  </si>
  <si>
    <t>４</t>
    <phoneticPr fontId="5"/>
  </si>
  <si>
    <t>対象職員（常勤換算）数</t>
    <rPh sb="0" eb="2">
      <t>タイショウ</t>
    </rPh>
    <rPh sb="2" eb="4">
      <t>ショクイン</t>
    </rPh>
    <rPh sb="5" eb="7">
      <t>ジョウキン</t>
    </rPh>
    <rPh sb="7" eb="9">
      <t>カンサン</t>
    </rPh>
    <phoneticPr fontId="1"/>
  </si>
  <si>
    <t>人</t>
    <rPh sb="0" eb="1">
      <t>ニン</t>
    </rPh>
    <phoneticPr fontId="5"/>
  </si>
  <si>
    <t>※　対象職員とは、主として医療に従事する職員（医師及び歯科医師を除く。）をいう。</t>
    <rPh sb="2" eb="4">
      <t>タイショウ</t>
    </rPh>
    <rPh sb="4" eb="6">
      <t>ショクイン</t>
    </rPh>
    <rPh sb="9" eb="10">
      <t>シュ</t>
    </rPh>
    <rPh sb="13" eb="15">
      <t>イリョウ</t>
    </rPh>
    <rPh sb="16" eb="18">
      <t>ジュウジ</t>
    </rPh>
    <rPh sb="20" eb="22">
      <t>ショクイン</t>
    </rPh>
    <rPh sb="23" eb="25">
      <t>イシ</t>
    </rPh>
    <rPh sb="25" eb="26">
      <t>オヨ</t>
    </rPh>
    <rPh sb="27" eb="31">
      <t>シカイシ</t>
    </rPh>
    <rPh sb="32" eb="33">
      <t>ノゾ</t>
    </rPh>
    <phoneticPr fontId="1"/>
  </si>
  <si>
    <t>※ ０より大きい数であればよい。</t>
    <rPh sb="5" eb="6">
      <t>オオ</t>
    </rPh>
    <rPh sb="8" eb="9">
      <t>スウ</t>
    </rPh>
    <phoneticPr fontId="1"/>
  </si>
  <si>
    <t>【記載上の注意】</t>
    <phoneticPr fontId="1"/>
  </si>
  <si>
    <t>　１　「２」については、届出を行う評価料について☑を記載すること。</t>
    <rPh sb="12" eb="14">
      <t>トドケデ</t>
    </rPh>
    <rPh sb="15" eb="16">
      <t>オコナ</t>
    </rPh>
    <rPh sb="17" eb="19">
      <t>ヒョウカ</t>
    </rPh>
    <rPh sb="19" eb="20">
      <t>リョウ</t>
    </rPh>
    <rPh sb="26" eb="28">
      <t>キサイ</t>
    </rPh>
    <phoneticPr fontId="1"/>
  </si>
  <si>
    <t>　　　なお、いずれにも該当する保険医療機関にあっては、いずれも☑を記載すること。</t>
    <phoneticPr fontId="1"/>
  </si>
  <si>
    <t>　２　「３」については、外来医療等の実施の有無について☑を記載すること。</t>
    <rPh sb="12" eb="14">
      <t>ガイライ</t>
    </rPh>
    <rPh sb="14" eb="16">
      <t>イリョウ</t>
    </rPh>
    <rPh sb="16" eb="17">
      <t>トウ</t>
    </rPh>
    <rPh sb="18" eb="20">
      <t>ジッシ</t>
    </rPh>
    <rPh sb="21" eb="23">
      <t>ウム</t>
    </rPh>
    <phoneticPr fontId="1"/>
  </si>
  <si>
    <t>　　　なお、いずれにも該当する保険医療機関にあっては、いずれも☑を記載すること。</t>
  </si>
  <si>
    <t>　３　「４」については、届出時点における対象職員の人数を常勤換算で記載すること。</t>
    <rPh sb="12" eb="14">
      <t>トドケデ</t>
    </rPh>
    <rPh sb="14" eb="16">
      <t>ジテン</t>
    </rPh>
    <rPh sb="20" eb="22">
      <t>タイショウ</t>
    </rPh>
    <rPh sb="22" eb="24">
      <t>ショクイン</t>
    </rPh>
    <rPh sb="25" eb="27">
      <t>ニンズウ</t>
    </rPh>
    <rPh sb="28" eb="30">
      <t>ジョウキン</t>
    </rPh>
    <rPh sb="30" eb="32">
      <t>カンザン</t>
    </rPh>
    <rPh sb="33" eb="35">
      <t>キサイ</t>
    </rPh>
    <phoneticPr fontId="1"/>
  </si>
  <si>
    <t>　　　常勤の職員の常勤換算数は１とする。常勤でない職員の常勤換算数は、「当該常勤でない職員の所定</t>
    <phoneticPr fontId="1"/>
  </si>
  <si>
    <t>　　　労働時間」を「当該保険医療機関において定めている常勤職員の所定労働時間」で除して得た数（当該</t>
    <phoneticPr fontId="1"/>
  </si>
  <si>
    <t>　　　常勤でない職員の常勤換算数が１を超える場合は、１とする。</t>
    <phoneticPr fontId="1"/>
  </si>
  <si>
    <t>　４　本様式と合わせて「賃金改善計画書」を地方厚生（支）局へ提出すること。</t>
    <rPh sb="3" eb="4">
      <t>ホン</t>
    </rPh>
    <rPh sb="4" eb="6">
      <t>ヨウシキ</t>
    </rPh>
    <rPh sb="7" eb="8">
      <t>ア</t>
    </rPh>
    <rPh sb="12" eb="14">
      <t>チンギン</t>
    </rPh>
    <rPh sb="14" eb="16">
      <t>カイゼン</t>
    </rPh>
    <rPh sb="16" eb="19">
      <t>ケイカクショ</t>
    </rPh>
    <rPh sb="21" eb="23">
      <t>チホウ</t>
    </rPh>
    <rPh sb="23" eb="25">
      <t>コウセイ</t>
    </rPh>
    <rPh sb="26" eb="27">
      <t>シ</t>
    </rPh>
    <rPh sb="28" eb="29">
      <t>キョク</t>
    </rPh>
    <rPh sb="30" eb="32">
      <t>テイシュツ</t>
    </rPh>
    <phoneticPr fontId="1"/>
  </si>
  <si>
    <t>様式96</t>
    <rPh sb="0" eb="2">
      <t>ヨウシキ</t>
    </rPh>
    <phoneticPr fontId="5"/>
  </si>
  <si>
    <t>　　　　　　　　　　　　　　　　　　　　　　　　　　　の施設基準に係る届出書添付書類 　（新規・３、６、９、12月の区分変更）</t>
    <rPh sb="28" eb="30">
      <t>シセツ</t>
    </rPh>
    <rPh sb="30" eb="32">
      <t>キジュン</t>
    </rPh>
    <rPh sb="33" eb="34">
      <t>カカ</t>
    </rPh>
    <rPh sb="35" eb="38">
      <t>トドケデショ</t>
    </rPh>
    <rPh sb="38" eb="40">
      <t>テンプ</t>
    </rPh>
    <rPh sb="40" eb="42">
      <t>ショルイ</t>
    </rPh>
    <rPh sb="45" eb="47">
      <t>シンキ</t>
    </rPh>
    <rPh sb="56" eb="57">
      <t>ガツ</t>
    </rPh>
    <rPh sb="58" eb="60">
      <t>クブン</t>
    </rPh>
    <rPh sb="60" eb="62">
      <t>ヘンコウ</t>
    </rPh>
    <phoneticPr fontId="5"/>
  </si>
  <si>
    <t>外来・在宅ベースアップ評価料（Ⅱ）</t>
  </si>
  <si>
    <t>歯科外来・在宅ベースアップ評価料（Ⅱ）</t>
  </si>
  <si>
    <t>該当する届出</t>
    <rPh sb="0" eb="2">
      <t>ガイトウ</t>
    </rPh>
    <rPh sb="4" eb="6">
      <t>トドケデ</t>
    </rPh>
    <phoneticPr fontId="5"/>
  </si>
  <si>
    <t>算出を行う月（通知別表７を参照）</t>
    <rPh sb="0" eb="2">
      <t>サンシュツ</t>
    </rPh>
    <rPh sb="3" eb="4">
      <t>オコナ</t>
    </rPh>
    <rPh sb="5" eb="6">
      <t>ツキ</t>
    </rPh>
    <rPh sb="7" eb="9">
      <t>ツウチ</t>
    </rPh>
    <rPh sb="9" eb="11">
      <t>ベッピョウ</t>
    </rPh>
    <rPh sb="13" eb="15">
      <t>サンショウ</t>
    </rPh>
    <phoneticPr fontId="1"/>
  </si>
  <si>
    <t>新規　　　</t>
    <rPh sb="0" eb="2">
      <t>シンキ</t>
    </rPh>
    <phoneticPr fontId="5"/>
  </si>
  <si>
    <t>３月</t>
    <phoneticPr fontId="5"/>
  </si>
  <si>
    <t>６月</t>
    <phoneticPr fontId="5"/>
  </si>
  <si>
    <t>９月</t>
    <phoneticPr fontId="5"/>
  </si>
  <si>
    <t>12月</t>
    <phoneticPr fontId="5"/>
  </si>
  <si>
    <t>区分変更</t>
    <phoneticPr fontId="5"/>
  </si>
  <si>
    <t>※　新規の場合の「算出を行う月」は以下のように考えます。</t>
    <rPh sb="2" eb="4">
      <t>シンキ</t>
    </rPh>
    <rPh sb="5" eb="7">
      <t>バアイ</t>
    </rPh>
    <rPh sb="9" eb="11">
      <t>サンシュツ</t>
    </rPh>
    <rPh sb="12" eb="13">
      <t>オコナ</t>
    </rPh>
    <rPh sb="14" eb="15">
      <t>ツキ</t>
    </rPh>
    <rPh sb="17" eb="19">
      <t>イカ</t>
    </rPh>
    <rPh sb="23" eb="24">
      <t>カンガ</t>
    </rPh>
    <phoneticPr fontId="1"/>
  </si>
  <si>
    <t>　　 ただし、各月の最初の開庁日に届出する場合には、その前月を「届出する月」とみなします。</t>
    <phoneticPr fontId="1"/>
  </si>
  <si>
    <t>　　 ベースアップ評価料は「届出する月」の翌月から算定可能です。</t>
    <rPh sb="9" eb="12">
      <t>ヒョウカリョウ</t>
    </rPh>
    <rPh sb="14" eb="16">
      <t>トドケデ</t>
    </rPh>
    <rPh sb="18" eb="19">
      <t>ツキ</t>
    </rPh>
    <rPh sb="21" eb="23">
      <t>ヨクゲツ</t>
    </rPh>
    <rPh sb="25" eb="27">
      <t>サンテイ</t>
    </rPh>
    <rPh sb="27" eb="29">
      <t>カノウ</t>
    </rPh>
    <phoneticPr fontId="1"/>
  </si>
  <si>
    <t>届出する月</t>
    <rPh sb="0" eb="2">
      <t>トドケデ</t>
    </rPh>
    <rPh sb="4" eb="5">
      <t>ツキ</t>
    </rPh>
    <phoneticPr fontId="1"/>
  </si>
  <si>
    <t>算出を行う月</t>
    <rPh sb="0" eb="2">
      <t>サンシュツ</t>
    </rPh>
    <rPh sb="3" eb="4">
      <t>オコナ</t>
    </rPh>
    <rPh sb="5" eb="6">
      <t>ツキ</t>
    </rPh>
    <phoneticPr fontId="1"/>
  </si>
  <si>
    <t>3月</t>
    <rPh sb="1" eb="2">
      <t>ガツ</t>
    </rPh>
    <phoneticPr fontId="1"/>
  </si>
  <si>
    <t>4月</t>
  </si>
  <si>
    <t>5月</t>
  </si>
  <si>
    <t>6月</t>
  </si>
  <si>
    <t>7月</t>
  </si>
  <si>
    <t>8月</t>
  </si>
  <si>
    <t>9月</t>
  </si>
  <si>
    <t>10月</t>
  </si>
  <si>
    <t>11月</t>
  </si>
  <si>
    <t>12月</t>
    <rPh sb="2" eb="3">
      <t>ガツ</t>
    </rPh>
    <phoneticPr fontId="1"/>
  </si>
  <si>
    <t>1月</t>
    <rPh sb="1" eb="2">
      <t>ガツ</t>
    </rPh>
    <phoneticPr fontId="1"/>
  </si>
  <si>
    <t>2月</t>
    <rPh sb="1" eb="2">
      <t>ガツ</t>
    </rPh>
    <phoneticPr fontId="1"/>
  </si>
  <si>
    <t>対象職員（常勤換算）数</t>
    <rPh sb="5" eb="7">
      <t>ジョウキン</t>
    </rPh>
    <rPh sb="7" eb="9">
      <t>カンザン</t>
    </rPh>
    <rPh sb="10" eb="11">
      <t>スウ</t>
    </rPh>
    <phoneticPr fontId="1"/>
  </si>
  <si>
    <t>※　原則２以上であるが、以下の項目に該当する場合はその限りではない。</t>
    <rPh sb="2" eb="4">
      <t>ゲンソク</t>
    </rPh>
    <rPh sb="5" eb="7">
      <t>イジョウ</t>
    </rPh>
    <rPh sb="12" eb="14">
      <t>イカ</t>
    </rPh>
    <rPh sb="15" eb="17">
      <t>コウモク</t>
    </rPh>
    <rPh sb="18" eb="20">
      <t>ガイトウ</t>
    </rPh>
    <rPh sb="22" eb="24">
      <t>バアイ</t>
    </rPh>
    <rPh sb="27" eb="28">
      <t>カギ</t>
    </rPh>
    <phoneticPr fontId="1"/>
  </si>
  <si>
    <t>　　　対象職員（常勤換算）数が2.0人未満の場合、特定地域（※）に所在する保険医療機関に該当するか。</t>
    <phoneticPr fontId="1"/>
  </si>
  <si>
    <t>※　「基本診療料の施設基準等」別表第六の二に掲げる地域</t>
    <phoneticPr fontId="1"/>
  </si>
  <si>
    <t>５</t>
    <phoneticPr fontId="1"/>
  </si>
  <si>
    <t>社会保険診療等に係る収入金額（※）の合計額が、総収入の８０／１００を超えること。</t>
    <phoneticPr fontId="1"/>
  </si>
  <si>
    <t>※　【記載上の注意】３を参照</t>
    <rPh sb="3" eb="5">
      <t>キサイ</t>
    </rPh>
    <rPh sb="5" eb="6">
      <t>ジョウ</t>
    </rPh>
    <rPh sb="7" eb="9">
      <t>チュウイ</t>
    </rPh>
    <rPh sb="12" eb="14">
      <t>サンショウ</t>
    </rPh>
    <phoneticPr fontId="1"/>
  </si>
  <si>
    <t>６</t>
    <phoneticPr fontId="1"/>
  </si>
  <si>
    <r>
      <t>対象職員の給与総額、外来・在宅ベースアップ評価料（Ⅰ）等により算定される点数の見込み、</t>
    </r>
    <r>
      <rPr>
        <sz val="14"/>
        <rFont val="ＭＳ Ｐゴシック"/>
        <family val="3"/>
        <charset val="128"/>
      </rPr>
      <t>外来・在宅ベースアップ評価料（Ⅱ）</t>
    </r>
    <rPh sb="43" eb="45">
      <t>ガイライ</t>
    </rPh>
    <rPh sb="46" eb="48">
      <t>ザイタク</t>
    </rPh>
    <rPh sb="54" eb="57">
      <t>ヒョウカリョウ</t>
    </rPh>
    <phoneticPr fontId="1"/>
  </si>
  <si>
    <t>等の区分の上限を算出する値（【B】）</t>
    <rPh sb="5" eb="7">
      <t>ジョウゲン</t>
    </rPh>
    <phoneticPr fontId="1"/>
  </si>
  <si>
    <t>（１）算出の際に用いる「対象職員の給与総額」等の期間</t>
    <rPh sb="3" eb="5">
      <t>サンシュツ</t>
    </rPh>
    <rPh sb="6" eb="7">
      <t>サイ</t>
    </rPh>
    <rPh sb="8" eb="9">
      <t>モチ</t>
    </rPh>
    <rPh sb="12" eb="14">
      <t>タイショウ</t>
    </rPh>
    <rPh sb="14" eb="16">
      <t>ショクイン</t>
    </rPh>
    <rPh sb="17" eb="19">
      <t>キュウヨ</t>
    </rPh>
    <rPh sb="19" eb="21">
      <t>ソウガク</t>
    </rPh>
    <rPh sb="22" eb="23">
      <t>トウ</t>
    </rPh>
    <rPh sb="24" eb="26">
      <t>キカン</t>
    </rPh>
    <phoneticPr fontId="1"/>
  </si>
  <si>
    <t>①算出の際に用いる「対象職員の給与総額」の対象期間 （上記「３」の入力に連動）</t>
    <phoneticPr fontId="1"/>
  </si>
  <si>
    <t>前年３月～２月</t>
    <rPh sb="0" eb="2">
      <t>ゼンネン</t>
    </rPh>
    <rPh sb="3" eb="4">
      <t>ガツ</t>
    </rPh>
    <rPh sb="6" eb="7">
      <t>ガツ</t>
    </rPh>
    <phoneticPr fontId="5"/>
  </si>
  <si>
    <t>前年６月～５月</t>
    <rPh sb="0" eb="2">
      <t>ゼンネン</t>
    </rPh>
    <rPh sb="3" eb="4">
      <t>ガツ</t>
    </rPh>
    <rPh sb="6" eb="7">
      <t>ガツ</t>
    </rPh>
    <phoneticPr fontId="5"/>
  </si>
  <si>
    <t>前年９月～８月</t>
    <rPh sb="0" eb="2">
      <t>ゼンネン</t>
    </rPh>
    <rPh sb="3" eb="4">
      <t>ガツ</t>
    </rPh>
    <rPh sb="6" eb="7">
      <t>ガツ</t>
    </rPh>
    <phoneticPr fontId="5"/>
  </si>
  <si>
    <t>前年12月～11月</t>
    <rPh sb="0" eb="2">
      <t>ゼンネン</t>
    </rPh>
    <rPh sb="4" eb="5">
      <t>ガツ</t>
    </rPh>
    <rPh sb="8" eb="9">
      <t>ガツ</t>
    </rPh>
    <phoneticPr fontId="5"/>
  </si>
  <si>
    <t>②対象職員の給与総額（対象期間の１月当たりの平均）</t>
    <rPh sb="1" eb="3">
      <t>タイショウ</t>
    </rPh>
    <rPh sb="3" eb="5">
      <t>ショクイン</t>
    </rPh>
    <rPh sb="11" eb="13">
      <t>タイショウ</t>
    </rPh>
    <rPh sb="13" eb="15">
      <t>キカン</t>
    </rPh>
    <rPh sb="17" eb="18">
      <t>ツキ</t>
    </rPh>
    <rPh sb="18" eb="19">
      <t>ア</t>
    </rPh>
    <rPh sb="22" eb="24">
      <t>ヘイキン</t>
    </rPh>
    <phoneticPr fontId="1"/>
  </si>
  <si>
    <t>円</t>
    <rPh sb="0" eb="1">
      <t>エン</t>
    </rPh>
    <phoneticPr fontId="5"/>
  </si>
  <si>
    <t>（前回届出時</t>
    <rPh sb="1" eb="3">
      <t>ゼンカイ</t>
    </rPh>
    <rPh sb="3" eb="5">
      <t>トドケデ</t>
    </rPh>
    <rPh sb="5" eb="6">
      <t>ジ</t>
    </rPh>
    <phoneticPr fontId="5"/>
  </si>
  <si>
    <t>※　「対象職員の給与総額」については、賞与や法定福利費等の事業主負担分を含めた金額を計上すること。（ただし、役員報酬については除く。）</t>
    <rPh sb="54" eb="58">
      <t>ヤクインホウシュウ</t>
    </rPh>
    <rPh sb="63" eb="64">
      <t>ノゾ</t>
    </rPh>
    <phoneticPr fontId="1"/>
  </si>
  <si>
    <t>また、看護補助者処遇改善事業補助金や本評価料による賃金引上げ分については、含めないこと。</t>
    <phoneticPr fontId="1"/>
  </si>
  <si>
    <t>※　新規届出時は前回届出時欄への記載は不要。</t>
    <rPh sb="2" eb="4">
      <t>シンキ</t>
    </rPh>
    <rPh sb="4" eb="5">
      <t>トド</t>
    </rPh>
    <rPh sb="5" eb="6">
      <t>デ</t>
    </rPh>
    <rPh sb="6" eb="7">
      <t>ジ</t>
    </rPh>
    <rPh sb="8" eb="10">
      <t>ゼンカイ</t>
    </rPh>
    <rPh sb="10" eb="11">
      <t>トド</t>
    </rPh>
    <rPh sb="11" eb="12">
      <t>デ</t>
    </rPh>
    <rPh sb="12" eb="13">
      <t>ジ</t>
    </rPh>
    <rPh sb="13" eb="14">
      <t>ラン</t>
    </rPh>
    <rPh sb="16" eb="18">
      <t>キサイ</t>
    </rPh>
    <rPh sb="19" eb="21">
      <t>フヨウ</t>
    </rPh>
    <phoneticPr fontId="5"/>
  </si>
  <si>
    <t>（２）　外来・在宅ベースアップ評価料（Ⅰ）等の算定回数・金額の見込み</t>
    <rPh sb="21" eb="22">
      <t>トウ</t>
    </rPh>
    <rPh sb="23" eb="25">
      <t>サンテイ</t>
    </rPh>
    <rPh sb="25" eb="27">
      <t>カイスウ</t>
    </rPh>
    <rPh sb="28" eb="30">
      <t>キンガク</t>
    </rPh>
    <rPh sb="31" eb="33">
      <t>ミコ</t>
    </rPh>
    <phoneticPr fontId="1"/>
  </si>
  <si>
    <t>【算出の際に用いる「外来・在宅ベースアップ評価料(Ⅰ)等の対象期間】 （上記「３」の入力に連動）</t>
    <rPh sb="27" eb="28">
      <t>トウ</t>
    </rPh>
    <rPh sb="36" eb="38">
      <t>ジョウキ</t>
    </rPh>
    <rPh sb="42" eb="44">
      <t>ニュウリョク</t>
    </rPh>
    <rPh sb="45" eb="47">
      <t>レンドウ</t>
    </rPh>
    <phoneticPr fontId="1"/>
  </si>
  <si>
    <t>前年12月～２月</t>
    <rPh sb="0" eb="2">
      <t>ゼンネン</t>
    </rPh>
    <rPh sb="4" eb="5">
      <t>ガツ</t>
    </rPh>
    <rPh sb="7" eb="8">
      <t>ガツ</t>
    </rPh>
    <phoneticPr fontId="5"/>
  </si>
  <si>
    <t>３月～５月</t>
    <rPh sb="1" eb="2">
      <t>ガツ</t>
    </rPh>
    <rPh sb="4" eb="5">
      <t>ガツ</t>
    </rPh>
    <phoneticPr fontId="5"/>
  </si>
  <si>
    <t>６月～８月</t>
    <rPh sb="1" eb="2">
      <t>ガツ</t>
    </rPh>
    <rPh sb="4" eb="5">
      <t>ガツ</t>
    </rPh>
    <phoneticPr fontId="5"/>
  </si>
  <si>
    <t>９月～11月</t>
    <rPh sb="1" eb="2">
      <t>ガツ</t>
    </rPh>
    <rPh sb="5" eb="6">
      <t>ガツ</t>
    </rPh>
    <phoneticPr fontId="5"/>
  </si>
  <si>
    <t>【対象期間の１月当たりの平均回数（実績）】</t>
    <rPh sb="1" eb="3">
      <t>タイショウ</t>
    </rPh>
    <rPh sb="3" eb="5">
      <t>キカン</t>
    </rPh>
    <rPh sb="7" eb="8">
      <t>ツキ</t>
    </rPh>
    <rPh sb="8" eb="9">
      <t>ア</t>
    </rPh>
    <rPh sb="14" eb="16">
      <t>カイスウ</t>
    </rPh>
    <rPh sb="17" eb="19">
      <t>ジッセキ</t>
    </rPh>
    <phoneticPr fontId="1"/>
  </si>
  <si>
    <t>　①初診料等の算定回数</t>
    <rPh sb="2" eb="5">
      <t>ショシンリョウ</t>
    </rPh>
    <rPh sb="4" eb="5">
      <t>リョウ</t>
    </rPh>
    <rPh sb="5" eb="6">
      <t>トウ</t>
    </rPh>
    <rPh sb="7" eb="9">
      <t>サンテイ</t>
    </rPh>
    <rPh sb="9" eb="11">
      <t>カイスウ</t>
    </rPh>
    <phoneticPr fontId="1"/>
  </si>
  <si>
    <t>点数</t>
    <rPh sb="0" eb="2">
      <t>テンスウ</t>
    </rPh>
    <phoneticPr fontId="1"/>
  </si>
  <si>
    <t>回</t>
    <rPh sb="0" eb="1">
      <t>カイ</t>
    </rPh>
    <phoneticPr fontId="5"/>
  </si>
  <si>
    <t>回）</t>
    <rPh sb="0" eb="1">
      <t>カイ</t>
    </rPh>
    <phoneticPr fontId="5"/>
  </si>
  <si>
    <t>　②再診料等の算定回数</t>
    <rPh sb="2" eb="5">
      <t>サイシンリョウ</t>
    </rPh>
    <rPh sb="4" eb="5">
      <t>リョウ</t>
    </rPh>
    <rPh sb="5" eb="6">
      <t>トウ</t>
    </rPh>
    <rPh sb="7" eb="9">
      <t>サンテイ</t>
    </rPh>
    <rPh sb="9" eb="11">
      <t>カイスウ</t>
    </rPh>
    <phoneticPr fontId="1"/>
  </si>
  <si>
    <t>　③訪問診療料（同一建物以外）の算定回数</t>
    <rPh sb="2" eb="4">
      <t>ホウモン</t>
    </rPh>
    <rPh sb="4" eb="6">
      <t>シンリョウ</t>
    </rPh>
    <rPh sb="6" eb="7">
      <t>リョウ</t>
    </rPh>
    <rPh sb="8" eb="10">
      <t>ドウイツ</t>
    </rPh>
    <rPh sb="10" eb="12">
      <t>タテモノ</t>
    </rPh>
    <rPh sb="12" eb="14">
      <t>イガイ</t>
    </rPh>
    <rPh sb="16" eb="18">
      <t>サンテイ</t>
    </rPh>
    <rPh sb="18" eb="20">
      <t>カイスウ</t>
    </rPh>
    <phoneticPr fontId="1"/>
  </si>
  <si>
    <t>　④訪問診療料（同一建物）の算定回数</t>
    <rPh sb="2" eb="4">
      <t>ホウモン</t>
    </rPh>
    <rPh sb="4" eb="6">
      <t>シンリョウ</t>
    </rPh>
    <rPh sb="6" eb="7">
      <t>リョウ</t>
    </rPh>
    <rPh sb="8" eb="10">
      <t>ドウイツ</t>
    </rPh>
    <rPh sb="10" eb="12">
      <t>タテモノ</t>
    </rPh>
    <rPh sb="14" eb="16">
      <t>サンテイ</t>
    </rPh>
    <rPh sb="16" eb="18">
      <t>カイスウ</t>
    </rPh>
    <phoneticPr fontId="1"/>
  </si>
  <si>
    <r>
      <t>　⑤</t>
    </r>
    <r>
      <rPr>
        <b/>
        <u/>
        <sz val="14"/>
        <rFont val="ＭＳ Ｐゴシック"/>
        <family val="3"/>
        <charset val="128"/>
      </rPr>
      <t>歯科</t>
    </r>
    <r>
      <rPr>
        <sz val="14"/>
        <rFont val="ＭＳ Ｐゴシック"/>
        <family val="3"/>
        <charset val="128"/>
      </rPr>
      <t>初診料等の算定回数</t>
    </r>
    <rPh sb="2" eb="4">
      <t>シカ</t>
    </rPh>
    <rPh sb="7" eb="8">
      <t>トウ</t>
    </rPh>
    <phoneticPr fontId="1"/>
  </si>
  <si>
    <r>
      <t>　⑥</t>
    </r>
    <r>
      <rPr>
        <b/>
        <u/>
        <sz val="14"/>
        <rFont val="ＭＳ Ｐゴシック"/>
        <family val="3"/>
        <charset val="128"/>
      </rPr>
      <t>歯科</t>
    </r>
    <r>
      <rPr>
        <sz val="14"/>
        <rFont val="ＭＳ Ｐゴシック"/>
        <family val="3"/>
        <charset val="128"/>
      </rPr>
      <t>再診料等の算定回数</t>
    </r>
    <rPh sb="4" eb="7">
      <t>サイシンリョウ</t>
    </rPh>
    <rPh sb="6" eb="7">
      <t>リョウ</t>
    </rPh>
    <rPh sb="7" eb="8">
      <t>トウ</t>
    </rPh>
    <rPh sb="9" eb="11">
      <t>サンテイ</t>
    </rPh>
    <rPh sb="11" eb="13">
      <t>カイスウ</t>
    </rPh>
    <phoneticPr fontId="1"/>
  </si>
  <si>
    <r>
      <t>　⑦</t>
    </r>
    <r>
      <rPr>
        <b/>
        <u/>
        <sz val="14"/>
        <rFont val="ＭＳ Ｐゴシック"/>
        <family val="3"/>
        <charset val="128"/>
      </rPr>
      <t>歯科</t>
    </r>
    <r>
      <rPr>
        <sz val="14"/>
        <rFont val="ＭＳ Ｐゴシック"/>
        <family val="3"/>
        <charset val="128"/>
      </rPr>
      <t>訪問診療料（同一建物以外）の算定回数</t>
    </r>
    <rPh sb="2" eb="4">
      <t>シカ</t>
    </rPh>
    <rPh sb="4" eb="6">
      <t>ホウモン</t>
    </rPh>
    <rPh sb="6" eb="8">
      <t>シンリョウ</t>
    </rPh>
    <rPh sb="8" eb="9">
      <t>リョウ</t>
    </rPh>
    <rPh sb="18" eb="20">
      <t>サンテイ</t>
    </rPh>
    <rPh sb="20" eb="22">
      <t>カイスウ</t>
    </rPh>
    <phoneticPr fontId="1"/>
  </si>
  <si>
    <r>
      <t>　⑧</t>
    </r>
    <r>
      <rPr>
        <b/>
        <u/>
        <sz val="14"/>
        <rFont val="ＭＳ Ｐゴシック"/>
        <family val="3"/>
        <charset val="128"/>
      </rPr>
      <t>歯科</t>
    </r>
    <r>
      <rPr>
        <sz val="14"/>
        <rFont val="ＭＳ Ｐゴシック"/>
        <family val="3"/>
        <charset val="128"/>
      </rPr>
      <t>訪問診療料（同一建物）の算定回数</t>
    </r>
    <rPh sb="2" eb="4">
      <t>シカ</t>
    </rPh>
    <rPh sb="4" eb="6">
      <t>ホウモン</t>
    </rPh>
    <rPh sb="6" eb="8">
      <t>シンリョウ</t>
    </rPh>
    <rPh sb="8" eb="9">
      <t>リョウ</t>
    </rPh>
    <rPh sb="16" eb="18">
      <t>サンテイ</t>
    </rPh>
    <rPh sb="18" eb="20">
      <t>カイスウ</t>
    </rPh>
    <phoneticPr fontId="1"/>
  </si>
  <si>
    <t>※　算出対象期間の１月当たりの平均の算定回数（小数点第二位を四捨五入）を記載すること。</t>
    <rPh sb="6" eb="8">
      <t>キカン</t>
    </rPh>
    <rPh sb="10" eb="11">
      <t>ツキ</t>
    </rPh>
    <rPh sb="11" eb="12">
      <t>ア</t>
    </rPh>
    <rPh sb="15" eb="17">
      <t>ヘイキン</t>
    </rPh>
    <rPh sb="18" eb="20">
      <t>サンテイ</t>
    </rPh>
    <rPh sb="20" eb="22">
      <t>カイスウ</t>
    </rPh>
    <phoneticPr fontId="5"/>
  </si>
  <si>
    <t>※　自由診療の患者については、計上しない。</t>
    <phoneticPr fontId="1"/>
  </si>
  <si>
    <t>　　 公費負担医療や労災保険制度等、診療報酬点数表に従って医療費が算定される患者については、計上する。　</t>
  </si>
  <si>
    <t>【合計】</t>
    <rPh sb="1" eb="3">
      <t>ゴウケイ</t>
    </rPh>
    <phoneticPr fontId="1"/>
  </si>
  <si>
    <t>　外来・在宅ベースアップ評価料（Ⅰ）等の算定回数見込み</t>
    <rPh sb="18" eb="19">
      <t>トウ</t>
    </rPh>
    <rPh sb="20" eb="22">
      <t>サンテイ</t>
    </rPh>
    <rPh sb="22" eb="24">
      <t>カイスウ</t>
    </rPh>
    <rPh sb="24" eb="26">
      <t>ミコ</t>
    </rPh>
    <phoneticPr fontId="1"/>
  </si>
  <si>
    <t>　外来・在宅ベースアップ評価料（Ⅰ）等の算定により算定される点数の見込み</t>
    <rPh sb="18" eb="19">
      <t>トウ</t>
    </rPh>
    <rPh sb="25" eb="27">
      <t>サンテイ</t>
    </rPh>
    <rPh sb="30" eb="32">
      <t>テンスウ</t>
    </rPh>
    <rPh sb="33" eb="35">
      <t>ミコ</t>
    </rPh>
    <phoneticPr fontId="1"/>
  </si>
  <si>
    <t>点</t>
    <rPh sb="0" eb="1">
      <t>テン</t>
    </rPh>
    <phoneticPr fontId="5"/>
  </si>
  <si>
    <t>点）</t>
    <rPh sb="0" eb="1">
      <t>テン</t>
    </rPh>
    <phoneticPr fontId="5"/>
  </si>
  <si>
    <t>（３）　外来・在宅ベースアップ評価料（Ⅰ）等により行われる給与の改善率</t>
    <phoneticPr fontId="1"/>
  </si>
  <si>
    <t>）</t>
    <phoneticPr fontId="1"/>
  </si>
  <si>
    <t>（４）　【Ｂ】の値</t>
    <phoneticPr fontId="1"/>
  </si>
  <si>
    <t>　）</t>
    <phoneticPr fontId="5"/>
  </si>
  <si>
    <t>【Ｂ】＝</t>
  </si>
  <si>
    <t>対象職員の給与総額×１分２厘 - （外来・在宅ベースアップ評価料（Ⅰ）及び</t>
    <phoneticPr fontId="5"/>
  </si>
  <si>
    <t>歯科外来・在宅ベースアップ評価料（Ⅰ）により算定される点数の見込み）×10円</t>
    <phoneticPr fontId="1"/>
  </si>
  <si>
    <t>外来・在宅ベースアップ評価料（Ⅱ）イの算定回数の見込み×８</t>
    <phoneticPr fontId="1"/>
  </si>
  <si>
    <t>+ 外来・在宅ベースアップ評価料（Ⅱ）ロの算定回数の見込み</t>
    <phoneticPr fontId="1"/>
  </si>
  <si>
    <t>+ 歯科外来・在宅ベースアップ評価料（Ⅱ）イの算定回数の見込み×８</t>
    <phoneticPr fontId="1"/>
  </si>
  <si>
    <t>　×10円</t>
    <rPh sb="4" eb="5">
      <t>エン</t>
    </rPh>
    <phoneticPr fontId="1"/>
  </si>
  <si>
    <t>+ 歯科外来・在宅ベースアップ評価料（Ⅱ）ロの算定回数の見込み　　　</t>
    <phoneticPr fontId="1"/>
  </si>
  <si>
    <t>７</t>
    <phoneticPr fontId="5"/>
  </si>
  <si>
    <t>前回届け出た時点との比較</t>
    <rPh sb="0" eb="2">
      <t>ゼンカイ</t>
    </rPh>
    <rPh sb="2" eb="3">
      <t>トド</t>
    </rPh>
    <rPh sb="4" eb="5">
      <t>デ</t>
    </rPh>
    <rPh sb="6" eb="8">
      <t>ジテン</t>
    </rPh>
    <rPh sb="10" eb="12">
      <t>ヒカク</t>
    </rPh>
    <phoneticPr fontId="5"/>
  </si>
  <si>
    <t>前回届出時と比較して、</t>
    <rPh sb="0" eb="2">
      <t>ゼンカイ</t>
    </rPh>
    <rPh sb="2" eb="4">
      <t>トドケデ</t>
    </rPh>
    <rPh sb="4" eb="5">
      <t>ジ</t>
    </rPh>
    <rPh sb="6" eb="8">
      <t>ヒカク</t>
    </rPh>
    <phoneticPr fontId="5"/>
  </si>
  <si>
    <t>※　上記全てに該当する場合、区分変更は不要。</t>
    <rPh sb="2" eb="4">
      <t>ジョウキ</t>
    </rPh>
    <rPh sb="4" eb="5">
      <t>スベ</t>
    </rPh>
    <rPh sb="7" eb="9">
      <t>ガイトウ</t>
    </rPh>
    <rPh sb="11" eb="13">
      <t>バアイ</t>
    </rPh>
    <rPh sb="14" eb="16">
      <t>クブン</t>
    </rPh>
    <rPh sb="16" eb="18">
      <t>ヘンコウ</t>
    </rPh>
    <rPh sb="19" eb="21">
      <t>フヨウ</t>
    </rPh>
    <phoneticPr fontId="1"/>
  </si>
  <si>
    <t>８</t>
    <phoneticPr fontId="5"/>
  </si>
  <si>
    <t>６により算出した【Ｂ】に基づき、該当する区分</t>
  </si>
  <si>
    <t>（１）　算定が可能となる区分</t>
    <phoneticPr fontId="1"/>
  </si>
  <si>
    <t>（２）　届出する区分（いずれかを選択）</t>
    <rPh sb="16" eb="18">
      <t>センタク</t>
    </rPh>
    <phoneticPr fontId="1"/>
  </si>
  <si>
    <t>　</t>
  </si>
  <si>
    <t>届出無し</t>
    <rPh sb="0" eb="2">
      <t>トドケデ</t>
    </rPh>
    <rPh sb="2" eb="3">
      <t>ナ</t>
    </rPh>
    <phoneticPr fontId="1"/>
  </si>
  <si>
    <t>外来・在宅ベースアップ評価料（Ⅱ）1</t>
  </si>
  <si>
    <t>歯科外来・在宅ベースアップ評価料（Ⅱ）1</t>
    <rPh sb="0" eb="2">
      <t>シカ</t>
    </rPh>
    <phoneticPr fontId="1"/>
  </si>
  <si>
    <t>外来・在宅ベースアップ評価料（Ⅱ）2</t>
  </si>
  <si>
    <t>歯科外来・在宅ベースアップ評価料（Ⅱ）2</t>
    <rPh sb="0" eb="2">
      <t>シカ</t>
    </rPh>
    <phoneticPr fontId="1"/>
  </si>
  <si>
    <t>外来・在宅ベースアップ評価料（Ⅱ）3</t>
  </si>
  <si>
    <t>歯科外来・在宅ベースアップ評価料（Ⅱ）3</t>
  </si>
  <si>
    <t>外来・在宅ベースアップ評価料（Ⅱ）4</t>
  </si>
  <si>
    <t>歯科外来・在宅ベースアップ評価料（Ⅱ）4</t>
  </si>
  <si>
    <t>外来・在宅ベースアップ評価料（Ⅱ）5</t>
  </si>
  <si>
    <t>歯科外来・在宅ベースアップ評価料（Ⅱ）5</t>
  </si>
  <si>
    <t>外来・在宅ベースアップ評価料（Ⅱ）6</t>
  </si>
  <si>
    <t>歯科外来・在宅ベースアップ評価料（Ⅱ）6</t>
  </si>
  <si>
    <t>外来・在宅ベースアップ評価料（Ⅱ）7</t>
  </si>
  <si>
    <t>歯科外来・在宅ベースアップ評価料（Ⅱ）7</t>
  </si>
  <si>
    <t>外来・在宅ベースアップ評価料（Ⅱ）8</t>
  </si>
  <si>
    <t>歯科外来・在宅ベースアップ評価料（Ⅱ）8</t>
  </si>
  <si>
    <t>　　　なお、いずれにも該当する保険医療機関にあっては、いずれも☑を記載すること。</t>
    <rPh sb="33" eb="35">
      <t>キサイ</t>
    </rPh>
    <phoneticPr fontId="1"/>
  </si>
  <si>
    <t>　２　「４」については、届出時点における対象職員の人数を常勤換算で記載すること。</t>
    <rPh sb="12" eb="14">
      <t>トドケデ</t>
    </rPh>
    <rPh sb="14" eb="16">
      <t>ジテン</t>
    </rPh>
    <rPh sb="20" eb="22">
      <t>タイショウ</t>
    </rPh>
    <rPh sb="22" eb="24">
      <t>ショクイン</t>
    </rPh>
    <rPh sb="25" eb="27">
      <t>ニンズウ</t>
    </rPh>
    <rPh sb="28" eb="30">
      <t>ジョウキン</t>
    </rPh>
    <rPh sb="30" eb="32">
      <t>カンザン</t>
    </rPh>
    <rPh sb="33" eb="35">
      <t>キサイ</t>
    </rPh>
    <phoneticPr fontId="1"/>
  </si>
  <si>
    <t>　３　「５」の「社会保険診療等に係る収入金額」については、社会保険診療報酬のほか、労災保険制度等</t>
  </si>
  <si>
    <t>　　　の収入が含まれる。</t>
    <phoneticPr fontId="1"/>
  </si>
  <si>
    <t>　４　「６」（１）②「対象職員の給与総額」については、賞与や法定福利費等の事業主負担分を含めた金額を計上</t>
    <rPh sb="27" eb="29">
      <t>ショウヨ</t>
    </rPh>
    <rPh sb="30" eb="32">
      <t>ホウテイ</t>
    </rPh>
    <rPh sb="32" eb="35">
      <t>フクリヒ</t>
    </rPh>
    <rPh sb="35" eb="36">
      <t>トウ</t>
    </rPh>
    <rPh sb="37" eb="40">
      <t>ジギョウヌシ</t>
    </rPh>
    <rPh sb="40" eb="43">
      <t>フタンブン</t>
    </rPh>
    <rPh sb="44" eb="45">
      <t>フク</t>
    </rPh>
    <rPh sb="47" eb="49">
      <t>キンガク</t>
    </rPh>
    <rPh sb="50" eb="51">
      <t>ケイ</t>
    </rPh>
    <phoneticPr fontId="1"/>
  </si>
  <si>
    <t>　　　すること（ただし、役員報酬については除く。）。</t>
    <rPh sb="12" eb="14">
      <t>ヤクイン</t>
    </rPh>
    <rPh sb="14" eb="16">
      <t>ホウシュウ</t>
    </rPh>
    <rPh sb="21" eb="22">
      <t>ノゾ</t>
    </rPh>
    <phoneticPr fontId="1"/>
  </si>
  <si>
    <t>　また、看護補助者処遇改善事業補助金や本評価料による賃金引上げ分については、含めないこと。</t>
    <rPh sb="19" eb="20">
      <t>ホン</t>
    </rPh>
    <rPh sb="20" eb="23">
      <t>ヒョウカリョウ</t>
    </rPh>
    <rPh sb="26" eb="28">
      <t>チンギン</t>
    </rPh>
    <rPh sb="28" eb="30">
      <t>ヒキア</t>
    </rPh>
    <rPh sb="31" eb="32">
      <t>ブン</t>
    </rPh>
    <rPh sb="38" eb="39">
      <t>フク</t>
    </rPh>
    <phoneticPr fontId="1"/>
  </si>
  <si>
    <t>　　　・医科点数表区分番号（以下５～８において、単に「区分番号」という。）Ａ000に掲げる初診料</t>
    <rPh sb="4" eb="6">
      <t>イカ</t>
    </rPh>
    <rPh sb="6" eb="9">
      <t>テンスウヒョウ</t>
    </rPh>
    <rPh sb="14" eb="16">
      <t>イカ</t>
    </rPh>
    <rPh sb="24" eb="25">
      <t>タン</t>
    </rPh>
    <rPh sb="27" eb="29">
      <t>クブン</t>
    </rPh>
    <rPh sb="29" eb="31">
      <t>バンゴウ</t>
    </rPh>
    <phoneticPr fontId="1"/>
  </si>
  <si>
    <t>　　　・区分番号Ｂ001-2に掲げる小児科外来診療料の１のイ若しくは２のイ</t>
    <phoneticPr fontId="1"/>
  </si>
  <si>
    <t xml:space="preserve">　　　・区分番号Ｂ001-2-11に掲げる小児かかりつけ診療料の１のイの(1)、１のロの(1)、２のイの(1)若しくは２のロの(1) </t>
    <phoneticPr fontId="1"/>
  </si>
  <si>
    <t>　　　・区分番号Ａ001に掲げる再診料</t>
    <phoneticPr fontId="1"/>
  </si>
  <si>
    <t>　　　・区分番号Ａ002に掲げる外来診療料</t>
    <phoneticPr fontId="1"/>
  </si>
  <si>
    <t>　　　・区分番号Ａ400に掲げる短期滞在手術等基本料の１</t>
    <rPh sb="16" eb="18">
      <t>タンキ</t>
    </rPh>
    <rPh sb="18" eb="20">
      <t>タイザイ</t>
    </rPh>
    <rPh sb="20" eb="22">
      <t>シュジュツ</t>
    </rPh>
    <rPh sb="22" eb="23">
      <t>トウ</t>
    </rPh>
    <rPh sb="23" eb="26">
      <t>キホンリョウ</t>
    </rPh>
    <phoneticPr fontId="1"/>
  </si>
  <si>
    <t>　　　・区分番号Ｂ001-2に掲げる小児科外来診療料の１のロ若しくは２のロ</t>
    <phoneticPr fontId="1"/>
  </si>
  <si>
    <t>　　　・区分番号Ｂ001-2-7に掲げる外来リハビリテーション診療料</t>
    <phoneticPr fontId="1"/>
  </si>
  <si>
    <t>　　　・区分番号Ｂ001-2-8に掲げる外来放射線照射診療料</t>
    <phoneticPr fontId="1"/>
  </si>
  <si>
    <t>　　　・区分番号Ｂ001-2-9に掲げる地域包括診療料</t>
    <phoneticPr fontId="1"/>
  </si>
  <si>
    <t>　　　・区分番号Ｂ001-2-10に掲げる認知症地域包括診療料</t>
    <phoneticPr fontId="1"/>
  </si>
  <si>
    <t>　　　・区分番号Ｂ001-2-11に掲げる小児かかりつけ診療料の１のイの(2)、１のロの(2)、２のイの(2)若しくは２のロの(2)</t>
    <phoneticPr fontId="1"/>
  </si>
  <si>
    <t>　　　・区分番号Ｂ001-2-12に掲げる外来腫瘍化学療法診療料</t>
    <phoneticPr fontId="1"/>
  </si>
  <si>
    <t>　　　・区分番号Ｃ001に掲げる在宅患者訪問診療料(Ⅰ)の１のイ若しくは２のイ</t>
    <phoneticPr fontId="1"/>
  </si>
  <si>
    <t>　　　・区分番号Ｃ003に掲げる在宅がん医療総合診療料（訪問診療を行った場合に限る。）</t>
    <phoneticPr fontId="1"/>
  </si>
  <si>
    <t>　　　・区分番号Ｃ001に掲げる在宅患者訪問診療料(Ⅰ)の１のロ若しくは２のロ</t>
    <phoneticPr fontId="1"/>
  </si>
  <si>
    <t>　　　・区分番号Ｃ001-2に掲げる在宅患者訪問診療料(Ⅱ)</t>
    <phoneticPr fontId="1"/>
  </si>
  <si>
    <t>　　　Ａ000に掲げる初診料の合計算定回数を記載すること。</t>
    <phoneticPr fontId="1"/>
  </si>
  <si>
    <t>　　　・区分番号Ａ002に掲げる再診料</t>
    <phoneticPr fontId="1"/>
  </si>
  <si>
    <t>　　　・区分番号B004-1-6に掲げる外来リハビリテーション診療料</t>
    <rPh sb="20" eb="22">
      <t>ガイライ</t>
    </rPh>
    <rPh sb="31" eb="33">
      <t>シンリョウ</t>
    </rPh>
    <rPh sb="33" eb="34">
      <t>リョウ</t>
    </rPh>
    <phoneticPr fontId="1"/>
  </si>
  <si>
    <t>　　　・区分番号B004-1-7に掲げる外来放射線照射診療料</t>
    <rPh sb="20" eb="22">
      <t>ガイライ</t>
    </rPh>
    <rPh sb="22" eb="25">
      <t>ホウシャセン</t>
    </rPh>
    <rPh sb="25" eb="27">
      <t>ショウシャ</t>
    </rPh>
    <rPh sb="27" eb="29">
      <t>シンリョウ</t>
    </rPh>
    <rPh sb="29" eb="30">
      <t>リョウ</t>
    </rPh>
    <phoneticPr fontId="1"/>
  </si>
  <si>
    <t>　　　・区分番号B004-1-8に掲げる外来腫瘍化学療法診療料</t>
    <rPh sb="20" eb="22">
      <t>ガイライ</t>
    </rPh>
    <rPh sb="22" eb="24">
      <t>シュヨウ</t>
    </rPh>
    <rPh sb="24" eb="26">
      <t>カガク</t>
    </rPh>
    <rPh sb="26" eb="28">
      <t>リョウホウ</t>
    </rPh>
    <rPh sb="28" eb="30">
      <t>シンリョウ</t>
    </rPh>
    <rPh sb="30" eb="31">
      <t>リョウ</t>
    </rPh>
    <phoneticPr fontId="1"/>
  </si>
  <si>
    <t xml:space="preserve">       １　歯科訪問診療１（同一患家の患者について算定した場合を除く。）の合計算定回数を記載すること。</t>
    <phoneticPr fontId="1"/>
  </si>
  <si>
    <t>　　　・区分番号Ｃ000の１に掲げる歯科訪問診療料の１　歯科訪問診療１（同一患家の患者について算定した場合。）</t>
    <rPh sb="18" eb="20">
      <t>シカ</t>
    </rPh>
    <rPh sb="20" eb="22">
      <t>ホウモン</t>
    </rPh>
    <rPh sb="22" eb="25">
      <t>シンリョウリョウ</t>
    </rPh>
    <phoneticPr fontId="1"/>
  </si>
  <si>
    <t>　　　・区分番号Ｃ000の２に掲げる歯科訪問診療料の２　歯科訪問診療２</t>
    <phoneticPr fontId="1"/>
  </si>
  <si>
    <t>　　　・区分番号Ｃ000の３に掲げる歯科訪問診療料の３　歯科訪問診療３</t>
    <phoneticPr fontId="1"/>
  </si>
  <si>
    <t>　　　・区分番号Ｃ000の４に掲げる歯科訪問診療料の４　歯科訪問診療４</t>
    <phoneticPr fontId="1"/>
  </si>
  <si>
    <t>　　　・区分番号Ｃ000の５に掲げる歯科訪問診療料の５　歯科訪問診療５</t>
    <phoneticPr fontId="1"/>
  </si>
  <si>
    <t>　　　・区分番号Ｃ000に掲げる歯科訪問診療料の注15</t>
    <rPh sb="13" eb="14">
      <t>カカ</t>
    </rPh>
    <rPh sb="16" eb="18">
      <t>シカ</t>
    </rPh>
    <rPh sb="18" eb="20">
      <t>ホウモン</t>
    </rPh>
    <rPh sb="20" eb="22">
      <t>シンリョウ</t>
    </rPh>
    <rPh sb="22" eb="23">
      <t>リョウ</t>
    </rPh>
    <rPh sb="24" eb="25">
      <t>チュウ</t>
    </rPh>
    <phoneticPr fontId="1"/>
  </si>
  <si>
    <t>　　　・区分番号Ｃ000に掲げる歯科訪問診療料の注19</t>
    <rPh sb="13" eb="14">
      <t>カカ</t>
    </rPh>
    <rPh sb="16" eb="18">
      <t>シカ</t>
    </rPh>
    <rPh sb="18" eb="20">
      <t>ホウモン</t>
    </rPh>
    <rPh sb="20" eb="22">
      <t>シンリョウ</t>
    </rPh>
    <rPh sb="22" eb="23">
      <t>リョウ</t>
    </rPh>
    <rPh sb="24" eb="25">
      <t>チュウ</t>
    </rPh>
    <phoneticPr fontId="1"/>
  </si>
  <si>
    <t>様式97</t>
    <rPh sb="0" eb="2">
      <t>ヨウシキ</t>
    </rPh>
    <phoneticPr fontId="5"/>
  </si>
  <si>
    <t>入院ベースアップ評価料の施設基準に係る届出書添付書類 　（新規・３、６、９、12月の区分変更）</t>
  </si>
  <si>
    <t>※　【記載上の注意】１を参照</t>
    <rPh sb="3" eb="5">
      <t>キサイ</t>
    </rPh>
    <rPh sb="5" eb="6">
      <t>ジョウ</t>
    </rPh>
    <rPh sb="7" eb="9">
      <t>チュウイ</t>
    </rPh>
    <rPh sb="12" eb="14">
      <t>サンショウ</t>
    </rPh>
    <phoneticPr fontId="1"/>
  </si>
  <si>
    <r>
      <t>対象職員の給与総額、外来・在宅ベースアップ評価料（Ⅰ）等により算定される点数の見込み、</t>
    </r>
    <r>
      <rPr>
        <sz val="14"/>
        <rFont val="ＭＳ Ｐゴシック"/>
        <family val="3"/>
        <charset val="128"/>
      </rPr>
      <t>入院ベースアップ評価料の区分</t>
    </r>
    <rPh sb="43" eb="45">
      <t>ニュウイン</t>
    </rPh>
    <rPh sb="51" eb="53">
      <t>ヒョウカ</t>
    </rPh>
    <rPh sb="53" eb="54">
      <t>リョウ</t>
    </rPh>
    <rPh sb="55" eb="57">
      <t>クブン</t>
    </rPh>
    <phoneticPr fontId="1"/>
  </si>
  <si>
    <t>を算出する値（【C】）</t>
    <rPh sb="1" eb="3">
      <t>サンシュツ</t>
    </rPh>
    <rPh sb="5" eb="6">
      <t>アタイ</t>
    </rPh>
    <phoneticPr fontId="1"/>
  </si>
  <si>
    <r>
      <t xml:space="preserve">①算出の際に用いる「対象職員の給与総額」の対象期間 </t>
    </r>
    <r>
      <rPr>
        <sz val="14"/>
        <rFont val="ＭＳ Ｐゴシック"/>
        <family val="3"/>
        <charset val="128"/>
      </rPr>
      <t>（「２」の入力に連動）</t>
    </r>
    <rPh sb="31" eb="33">
      <t>ニュウリョク</t>
    </rPh>
    <rPh sb="34" eb="36">
      <t>レンドウ</t>
    </rPh>
    <phoneticPr fontId="1"/>
  </si>
  <si>
    <t>（２）外来・在宅ベースアップ評価料（Ⅰ）等の算定回数・金額の見込み</t>
    <rPh sb="20" eb="21">
      <t>トウ</t>
    </rPh>
    <rPh sb="22" eb="24">
      <t>サンテイ</t>
    </rPh>
    <rPh sb="24" eb="26">
      <t>カイスウ</t>
    </rPh>
    <rPh sb="27" eb="29">
      <t>キンガク</t>
    </rPh>
    <rPh sb="30" eb="32">
      <t>ミコ</t>
    </rPh>
    <phoneticPr fontId="1"/>
  </si>
  <si>
    <t>【算出の際に用いる「外来・在宅ベースアップ評価料(Ⅰ)等及び延べ入院患者数の対象期間 】（「２」の入力に連動）</t>
    <rPh sb="27" eb="28">
      <t>トウ</t>
    </rPh>
    <rPh sb="28" eb="29">
      <t>オヨ</t>
    </rPh>
    <rPh sb="30" eb="31">
      <t>ノ</t>
    </rPh>
    <rPh sb="32" eb="34">
      <t>ニュウイン</t>
    </rPh>
    <rPh sb="34" eb="37">
      <t>カンジャスウ</t>
    </rPh>
    <rPh sb="49" eb="51">
      <t>ニュウリョク</t>
    </rPh>
    <rPh sb="52" eb="54">
      <t>レンドウ</t>
    </rPh>
    <phoneticPr fontId="1"/>
  </si>
  <si>
    <t>　⑤歯科初診料等の算定回数</t>
    <rPh sb="2" eb="4">
      <t>シカ</t>
    </rPh>
    <rPh sb="7" eb="8">
      <t>トウ</t>
    </rPh>
    <phoneticPr fontId="1"/>
  </si>
  <si>
    <t>　⑥歯科再診料等の算定回数</t>
    <rPh sb="2" eb="4">
      <t>シカ</t>
    </rPh>
    <rPh sb="4" eb="7">
      <t>サイシンリョウ</t>
    </rPh>
    <rPh sb="6" eb="7">
      <t>リョウ</t>
    </rPh>
    <rPh sb="7" eb="8">
      <t>トウ</t>
    </rPh>
    <rPh sb="9" eb="11">
      <t>サンテイ</t>
    </rPh>
    <rPh sb="11" eb="13">
      <t>カイスウ</t>
    </rPh>
    <phoneticPr fontId="1"/>
  </si>
  <si>
    <t>　⑦歯科訪問診療料（同一建物以外）の算定回数</t>
    <rPh sb="2" eb="4">
      <t>シカ</t>
    </rPh>
    <rPh sb="4" eb="6">
      <t>ホウモン</t>
    </rPh>
    <rPh sb="6" eb="8">
      <t>シンリョウ</t>
    </rPh>
    <rPh sb="8" eb="9">
      <t>リョウ</t>
    </rPh>
    <rPh sb="18" eb="20">
      <t>サンテイ</t>
    </rPh>
    <rPh sb="20" eb="22">
      <t>カイスウ</t>
    </rPh>
    <phoneticPr fontId="1"/>
  </si>
  <si>
    <t>　⑧歯科訪問診療料（同一建物）の算定回数</t>
    <rPh sb="2" eb="4">
      <t>シカ</t>
    </rPh>
    <rPh sb="4" eb="6">
      <t>ホウモン</t>
    </rPh>
    <rPh sb="6" eb="8">
      <t>シンリョウ</t>
    </rPh>
    <rPh sb="8" eb="9">
      <t>リョウ</t>
    </rPh>
    <rPh sb="16" eb="18">
      <t>サンテイ</t>
    </rPh>
    <rPh sb="18" eb="20">
      <t>カイスウ</t>
    </rPh>
    <phoneticPr fontId="1"/>
  </si>
  <si>
    <t>　　 公費負担医療や労災保険制度等、診療報酬点数表に従って医療費が算定される患者については、計上する。　</t>
    <phoneticPr fontId="1"/>
  </si>
  <si>
    <t>点</t>
  </si>
  <si>
    <t>（４）　延べ入院患者数</t>
    <rPh sb="4" eb="5">
      <t>ノ</t>
    </rPh>
    <rPh sb="6" eb="8">
      <t>ニュウイン</t>
    </rPh>
    <rPh sb="8" eb="11">
      <t>カンジャスウ</t>
    </rPh>
    <phoneticPr fontId="1"/>
  </si>
  <si>
    <t>【対象期間の１月当たりの平均】</t>
    <rPh sb="1" eb="3">
      <t>タイショウ</t>
    </rPh>
    <rPh sb="3" eb="5">
      <t>キカン</t>
    </rPh>
    <rPh sb="7" eb="8">
      <t>ツキ</t>
    </rPh>
    <rPh sb="8" eb="9">
      <t>ア</t>
    </rPh>
    <phoneticPr fontId="1"/>
  </si>
  <si>
    <t>人月</t>
    <rPh sb="0" eb="1">
      <t>ニン</t>
    </rPh>
    <rPh sb="1" eb="2">
      <t>ツキ</t>
    </rPh>
    <phoneticPr fontId="5"/>
  </si>
  <si>
    <t>※　算出対象となる期間の１月当たりの延べ入院患者数の平均の数値（小数点第二位を四捨五入）を記載すること。</t>
    <rPh sb="14" eb="15">
      <t>ア</t>
    </rPh>
    <phoneticPr fontId="5"/>
  </si>
  <si>
    <t>※　対象期間の１月当たりの平均延べ入院患者数が30人月未満である場合については、外来・在宅ベースアップ評価料（Ⅱ）又は歯科外来・</t>
    <rPh sb="2" eb="4">
      <t>タイショウ</t>
    </rPh>
    <rPh sb="4" eb="6">
      <t>キカン</t>
    </rPh>
    <rPh sb="8" eb="9">
      <t>ツキ</t>
    </rPh>
    <rPh sb="9" eb="10">
      <t>ア</t>
    </rPh>
    <rPh sb="13" eb="15">
      <t>ヘイキン</t>
    </rPh>
    <rPh sb="15" eb="16">
      <t>ノ</t>
    </rPh>
    <rPh sb="17" eb="22">
      <t>ニュウインカンジャスウ</t>
    </rPh>
    <rPh sb="25" eb="26">
      <t>ヒト</t>
    </rPh>
    <rPh sb="26" eb="27">
      <t>ツキ</t>
    </rPh>
    <rPh sb="27" eb="29">
      <t>ミマン</t>
    </rPh>
    <rPh sb="32" eb="34">
      <t>バアイ</t>
    </rPh>
    <rPh sb="40" eb="42">
      <t>ガイライ</t>
    </rPh>
    <rPh sb="43" eb="45">
      <t>ザイタク</t>
    </rPh>
    <rPh sb="51" eb="54">
      <t>ヒョウカリョウ</t>
    </rPh>
    <rPh sb="57" eb="58">
      <t>マタ</t>
    </rPh>
    <rPh sb="59" eb="61">
      <t>シカ</t>
    </rPh>
    <rPh sb="61" eb="63">
      <t>ガイライ</t>
    </rPh>
    <phoneticPr fontId="1"/>
  </si>
  <si>
    <t>　　在宅ベースアップ評価料（Ⅱ）を届け出ても差し支えない。ただし、その場合は入院ベースアップ評価料を届け出ないこと。</t>
    <rPh sb="35" eb="37">
      <t>バアイ</t>
    </rPh>
    <rPh sb="38" eb="40">
      <t>ニュウイン</t>
    </rPh>
    <rPh sb="46" eb="49">
      <t>ヒョウカリョウ</t>
    </rPh>
    <rPh sb="50" eb="51">
      <t>トド</t>
    </rPh>
    <rPh sb="52" eb="53">
      <t>デ</t>
    </rPh>
    <phoneticPr fontId="1"/>
  </si>
  <si>
    <t>（５）　【Ｃ】の値</t>
    <phoneticPr fontId="1"/>
  </si>
  <si>
    <t>【Ｃ】＝</t>
  </si>
  <si>
    <t>対象職員の給与総額×２分３厘 – （外来・在宅ベースアップ評価料（Ⅰ）及び</t>
    <phoneticPr fontId="1"/>
  </si>
  <si>
    <t>歯科外来・在宅ベースアップ評価料（Ⅰ）により算定される点数の見込み）×10円</t>
    <phoneticPr fontId="5"/>
  </si>
  <si>
    <t>当該保険医療機関の延べ入院患者数×10 円</t>
    <phoneticPr fontId="5"/>
  </si>
  <si>
    <t>５</t>
    <phoneticPr fontId="5"/>
  </si>
  <si>
    <t>６</t>
    <phoneticPr fontId="5"/>
  </si>
  <si>
    <t>４により算出した【Ｃ】に基づき、該当する区分</t>
    <rPh sb="4" eb="6">
      <t>サンシュツ</t>
    </rPh>
    <rPh sb="12" eb="13">
      <t>モト</t>
    </rPh>
    <rPh sb="16" eb="18">
      <t>ガイトウ</t>
    </rPh>
    <rPh sb="20" eb="22">
      <t>クブン</t>
    </rPh>
    <phoneticPr fontId="5"/>
  </si>
  <si>
    <t>　１　「３」の「社会保険診療等に係る収入金額」については、社会保険診療報酬のほか、労災保険制度等</t>
  </si>
  <si>
    <t>　　　すること（ただし、役員報酬については除く。）。</t>
    <phoneticPr fontId="1"/>
  </si>
  <si>
    <t>　３　「４」（２）「①初診料等に係る算定回数」については、以下の合計算定回数を記載すること。</t>
    <rPh sb="29" eb="31">
      <t>イカ</t>
    </rPh>
    <rPh sb="32" eb="34">
      <t>ゴウケイ</t>
    </rPh>
    <rPh sb="34" eb="36">
      <t>サンテイ</t>
    </rPh>
    <rPh sb="36" eb="38">
      <t>カイスウ</t>
    </rPh>
    <rPh sb="39" eb="41">
      <t>キサイ</t>
    </rPh>
    <phoneticPr fontId="1"/>
  </si>
  <si>
    <t>　　　・医科点数表区分番号（以下２～５において、単に「区分番号」という。）Ａ000に掲げる初診料</t>
    <rPh sb="4" eb="6">
      <t>イカ</t>
    </rPh>
    <rPh sb="6" eb="9">
      <t>テンスウヒョウ</t>
    </rPh>
    <rPh sb="14" eb="16">
      <t>イカ</t>
    </rPh>
    <rPh sb="24" eb="25">
      <t>タン</t>
    </rPh>
    <rPh sb="27" eb="29">
      <t>クブン</t>
    </rPh>
    <rPh sb="29" eb="31">
      <t>バンゴウ</t>
    </rPh>
    <phoneticPr fontId="1"/>
  </si>
  <si>
    <t>　４　「４」（２）「②再診料等に係る算定回数」については、以下の合計算定回数を記載すること。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</si>
  <si>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５　「４」（２）「③訪問診療料（同一建物以外）に係る算定回数」については、以下の合計算定回数を記載すること。</t>
    <rPh sb="38" eb="40">
      <t>イカ</t>
    </rPh>
    <rPh sb="41" eb="43">
      <t>ゴウケイ</t>
    </rPh>
    <rPh sb="43" eb="45">
      <t>サンテイ</t>
    </rPh>
    <rPh sb="45" eb="47">
      <t>カイスウ</t>
    </rPh>
    <rPh sb="48" eb="50">
      <t>キサイ</t>
    </rPh>
    <phoneticPr fontId="1"/>
  </si>
  <si>
    <t>　６　「４」（２）「④訪問診療料（同一建物に係る算定回数」については、以下の合計算定回数を記載すること。</t>
    <rPh sb="35" eb="37">
      <t>イカ</t>
    </rPh>
    <rPh sb="38" eb="40">
      <t>ゴウケイ</t>
    </rPh>
    <rPh sb="40" eb="42">
      <t>サンテイ</t>
    </rPh>
    <rPh sb="42" eb="44">
      <t>カイスウ</t>
    </rPh>
    <rPh sb="45" eb="47">
      <t>キサイ</t>
    </rPh>
    <phoneticPr fontId="1"/>
  </si>
  <si>
    <t>　７　「４」（２）「⑤歯科初診料等に係る算定回数」については、歯科点数表区分番号（以下６～９において、単に「区分番号」という。）</t>
    <rPh sb="31" eb="33">
      <t>シカ</t>
    </rPh>
    <rPh sb="33" eb="36">
      <t>テンスウヒョウ</t>
    </rPh>
    <rPh sb="36" eb="38">
      <t>クブン</t>
    </rPh>
    <rPh sb="38" eb="40">
      <t>バンゴウ</t>
    </rPh>
    <phoneticPr fontId="1"/>
  </si>
  <si>
    <t>　８　「４」（２）「⑥歯科再診料等に係る算定回数」については、以下の合計算定回数を記載すること。</t>
    <phoneticPr fontId="1"/>
  </si>
  <si>
    <t>　９　「４」（２）「⑦歯科訪問診療料（同一建物以外）に係る算定回数」については、区分番号Ｃ000の１に掲げる歯科訪問診療料の</t>
    <phoneticPr fontId="1"/>
  </si>
  <si>
    <t>　10　「４」（２）「⑧歯科訪問診療料（同一建物）に係る算定回数」については、以下の合計算定回数を記載すること。</t>
    <rPh sb="39" eb="41">
      <t>イカ</t>
    </rPh>
    <rPh sb="42" eb="44">
      <t>ゴウケイ</t>
    </rPh>
    <rPh sb="44" eb="46">
      <t>サンテイ</t>
    </rPh>
    <rPh sb="46" eb="48">
      <t>カイスウ</t>
    </rPh>
    <rPh sb="49" eb="51">
      <t>キサイ</t>
    </rPh>
    <phoneticPr fontId="1"/>
  </si>
  <si>
    <t>　　　・区分番号Ｃ000の１に掲げる歯科訪問診療１（同一患家の患者について算定した場合。）</t>
    <phoneticPr fontId="1"/>
  </si>
  <si>
    <t>　　　・区分番号Ｃ000の２に掲げる歯科訪問診療２</t>
    <phoneticPr fontId="1"/>
  </si>
  <si>
    <t>　　　・区分番号Ｃ000の３に掲げる歯科訪問診療３</t>
    <phoneticPr fontId="1"/>
  </si>
  <si>
    <t>　　　・区分番号Ｃ000の４に掲げる歯科訪問診療４</t>
    <phoneticPr fontId="1"/>
  </si>
  <si>
    <t>　　　・区分番号Ｃ000の５に掲げる歯科訪問診療５</t>
    <phoneticPr fontId="1"/>
  </si>
  <si>
    <t>様式98</t>
    <rPh sb="0" eb="2">
      <t>ヨウシキ</t>
    </rPh>
    <phoneticPr fontId="1"/>
  </si>
  <si>
    <t>外来・在宅ベースアップ評価料（Ⅰ）（Ⅱ）</t>
  </si>
  <si>
    <t>歯科外来・在宅ベースアップ評価料（Ⅰ）（Ⅱ）</t>
    <rPh sb="2" eb="4">
      <t>ガイライ</t>
    </rPh>
    <rPh sb="5" eb="7">
      <t>ザイタク</t>
    </rPh>
    <phoneticPr fontId="1"/>
  </si>
  <si>
    <t>入院ベースアップ評価料</t>
  </si>
  <si>
    <t>別添</t>
    <rPh sb="0" eb="2">
      <t>ベッテン</t>
    </rPh>
    <phoneticPr fontId="1"/>
  </si>
  <si>
    <t>（病院及び有床診療所）賃金改善計画書（令和</t>
    <rPh sb="1" eb="3">
      <t>ビョウイン</t>
    </rPh>
    <rPh sb="3" eb="4">
      <t>オヨ</t>
    </rPh>
    <rPh sb="5" eb="7">
      <t>ユウショウ</t>
    </rPh>
    <rPh sb="7" eb="10">
      <t>シンリョウジョ</t>
    </rPh>
    <rPh sb="11" eb="13">
      <t>チンギン</t>
    </rPh>
    <rPh sb="13" eb="15">
      <t>カイゼン</t>
    </rPh>
    <rPh sb="15" eb="18">
      <t>ケイカクショ</t>
    </rPh>
    <phoneticPr fontId="1"/>
  </si>
  <si>
    <t>年度分）</t>
  </si>
  <si>
    <t>保険医療機関コード</t>
    <rPh sb="0" eb="2">
      <t>ホケン</t>
    </rPh>
    <rPh sb="2" eb="4">
      <t>イリョウ</t>
    </rPh>
    <rPh sb="4" eb="6">
      <t>キカン</t>
    </rPh>
    <phoneticPr fontId="1"/>
  </si>
  <si>
    <t>保険医療機関名</t>
    <rPh sb="0" eb="2">
      <t>ホケン</t>
    </rPh>
    <rPh sb="2" eb="4">
      <t>イリョウ</t>
    </rPh>
    <rPh sb="4" eb="6">
      <t>キカン</t>
    </rPh>
    <rPh sb="6" eb="7">
      <t>メイ</t>
    </rPh>
    <phoneticPr fontId="1"/>
  </si>
  <si>
    <t>Ⅰ．賃金引上げの実施方法及び賃金改善実施期間等</t>
    <rPh sb="2" eb="4">
      <t>チンギン</t>
    </rPh>
    <rPh sb="4" eb="5">
      <t>ヒ</t>
    </rPh>
    <rPh sb="5" eb="6">
      <t>ア</t>
    </rPh>
    <rPh sb="8" eb="10">
      <t>ジッシ</t>
    </rPh>
    <rPh sb="10" eb="12">
      <t>ホウホウ</t>
    </rPh>
    <rPh sb="12" eb="13">
      <t>オヨ</t>
    </rPh>
    <rPh sb="14" eb="16">
      <t>チンギン</t>
    </rPh>
    <rPh sb="16" eb="18">
      <t>カイゼン</t>
    </rPh>
    <rPh sb="18" eb="20">
      <t>ジッシ</t>
    </rPh>
    <rPh sb="20" eb="22">
      <t>キカン</t>
    </rPh>
    <rPh sb="22" eb="23">
      <t>トウ</t>
    </rPh>
    <phoneticPr fontId="1"/>
  </si>
  <si>
    <t>（１）賃金引上げの実施方法</t>
    <rPh sb="3" eb="5">
      <t>チンギン</t>
    </rPh>
    <rPh sb="5" eb="6">
      <t>ヒ</t>
    </rPh>
    <rPh sb="6" eb="7">
      <t>ア</t>
    </rPh>
    <rPh sb="9" eb="11">
      <t>ジッシ</t>
    </rPh>
    <rPh sb="11" eb="13">
      <t>ホウホウ</t>
    </rPh>
    <phoneticPr fontId="1"/>
  </si>
  <si>
    <t>令和６年度又は令和７年度において、一律の引上げを行う。</t>
    <rPh sb="0" eb="2">
      <t>レイワ</t>
    </rPh>
    <rPh sb="3" eb="5">
      <t>ネンド</t>
    </rPh>
    <rPh sb="5" eb="6">
      <t>マタ</t>
    </rPh>
    <rPh sb="7" eb="9">
      <t>レイワ</t>
    </rPh>
    <rPh sb="10" eb="12">
      <t>ネンド</t>
    </rPh>
    <rPh sb="17" eb="19">
      <t>イチリツ</t>
    </rPh>
    <rPh sb="20" eb="21">
      <t>ヒ</t>
    </rPh>
    <rPh sb="21" eb="22">
      <t>ア</t>
    </rPh>
    <rPh sb="24" eb="25">
      <t>オコナ</t>
    </rPh>
    <phoneticPr fontId="1"/>
  </si>
  <si>
    <t>令和６年度及び令和７年度において、段階的な引上げを行う。</t>
    <rPh sb="0" eb="2">
      <t>レイワ</t>
    </rPh>
    <rPh sb="3" eb="5">
      <t>ネンド</t>
    </rPh>
    <rPh sb="5" eb="6">
      <t>オヨ</t>
    </rPh>
    <rPh sb="7" eb="9">
      <t>レイワ</t>
    </rPh>
    <rPh sb="10" eb="12">
      <t>ネンド</t>
    </rPh>
    <rPh sb="17" eb="20">
      <t>ダンカイテキ</t>
    </rPh>
    <rPh sb="21" eb="22">
      <t>ヒ</t>
    </rPh>
    <rPh sb="22" eb="23">
      <t>ア</t>
    </rPh>
    <rPh sb="25" eb="26">
      <t>オコナ</t>
    </rPh>
    <phoneticPr fontId="1"/>
  </si>
  <si>
    <t>（２）賃金改善実施期間</t>
    <rPh sb="3" eb="5">
      <t>チンギン</t>
    </rPh>
    <rPh sb="5" eb="7">
      <t>カイゼン</t>
    </rPh>
    <rPh sb="7" eb="9">
      <t>ジッシ</t>
    </rPh>
    <rPh sb="9" eb="11">
      <t>キカン</t>
    </rPh>
    <phoneticPr fontId="1"/>
  </si>
  <si>
    <t>月</t>
    <rPh sb="0" eb="1">
      <t>ガツ</t>
    </rPh>
    <phoneticPr fontId="1"/>
  </si>
  <si>
    <t>～　</t>
    <phoneticPr fontId="1"/>
  </si>
  <si>
    <t>ヶ月</t>
    <rPh sb="1" eb="2">
      <t>ゲツ</t>
    </rPh>
    <phoneticPr fontId="1"/>
  </si>
  <si>
    <t>（３）ベースアップ評価料算定期間</t>
    <rPh sb="9" eb="11">
      <t>ヒョウカ</t>
    </rPh>
    <rPh sb="11" eb="12">
      <t>リョウ</t>
    </rPh>
    <rPh sb="12" eb="14">
      <t>サンテイ</t>
    </rPh>
    <rPh sb="14" eb="16">
      <t>キカン</t>
    </rPh>
    <phoneticPr fontId="1"/>
  </si>
  <si>
    <t>Ⅱ－１．ベースアップ評価料による算定金額の見込み【（３）の期間中】</t>
    <rPh sb="10" eb="12">
      <t>ヒョウカ</t>
    </rPh>
    <rPh sb="12" eb="13">
      <t>リョウ</t>
    </rPh>
    <rPh sb="16" eb="18">
      <t>サンテイ</t>
    </rPh>
    <rPh sb="18" eb="20">
      <t>キンガク</t>
    </rPh>
    <rPh sb="21" eb="23">
      <t>ミコ</t>
    </rPh>
    <rPh sb="29" eb="32">
      <t>キカンチュウ</t>
    </rPh>
    <phoneticPr fontId="1"/>
  </si>
  <si>
    <t>（４）算定金額の見込み</t>
    <rPh sb="3" eb="5">
      <t>サンテイ</t>
    </rPh>
    <rPh sb="5" eb="7">
      <t>キンガク</t>
    </rPh>
    <rPh sb="8" eb="10">
      <t>ミコ</t>
    </rPh>
    <phoneticPr fontId="1"/>
  </si>
  <si>
    <t>円</t>
    <rPh sb="0" eb="1">
      <t>エン</t>
    </rPh>
    <phoneticPr fontId="1"/>
  </si>
  <si>
    <t>外来・在宅ベースアップ評価料（Ⅰ）等による算定金額の見込み</t>
    <rPh sb="0" eb="2">
      <t>ガイライ</t>
    </rPh>
    <rPh sb="3" eb="5">
      <t>ザイタク</t>
    </rPh>
    <rPh sb="11" eb="13">
      <t>ヒョウカ</t>
    </rPh>
    <rPh sb="13" eb="14">
      <t>リョウ</t>
    </rPh>
    <rPh sb="17" eb="18">
      <t>トウ</t>
    </rPh>
    <rPh sb="21" eb="23">
      <t>サンテイ</t>
    </rPh>
    <rPh sb="23" eb="25">
      <t>キンガク</t>
    </rPh>
    <rPh sb="26" eb="28">
      <t>ミコ</t>
    </rPh>
    <phoneticPr fontId="1"/>
  </si>
  <si>
    <t>　</t>
    <phoneticPr fontId="1"/>
  </si>
  <si>
    <t>入院ベースアップ評価料による算定金額の見込み</t>
    <rPh sb="16" eb="18">
      <t>キンガク</t>
    </rPh>
    <phoneticPr fontId="1"/>
  </si>
  <si>
    <t>入院ベースアップ評価料の区分</t>
    <rPh sb="0" eb="2">
      <t>ニュウイン</t>
    </rPh>
    <rPh sb="8" eb="10">
      <t>ヒョウカ</t>
    </rPh>
    <rPh sb="10" eb="11">
      <t>リョウ</t>
    </rPh>
    <rPh sb="12" eb="14">
      <t>クブン</t>
    </rPh>
    <phoneticPr fontId="1"/>
  </si>
  <si>
    <t>（</t>
    <phoneticPr fontId="1"/>
  </si>
  <si>
    <t>点</t>
    <rPh sb="0" eb="1">
      <t>テン</t>
    </rPh>
    <phoneticPr fontId="1"/>
  </si>
  <si>
    <t>賃金改善実施期間における、入院基本料に係る算定回数の見込み</t>
    <rPh sb="0" eb="2">
      <t>チンギン</t>
    </rPh>
    <rPh sb="2" eb="4">
      <t>カイゼン</t>
    </rPh>
    <rPh sb="4" eb="6">
      <t>ジッシ</t>
    </rPh>
    <rPh sb="6" eb="8">
      <t>キカン</t>
    </rPh>
    <phoneticPr fontId="1"/>
  </si>
  <si>
    <t>回</t>
    <rPh sb="0" eb="1">
      <t>カイ</t>
    </rPh>
    <phoneticPr fontId="1"/>
  </si>
  <si>
    <t>（５）令和７年度への繰越予定額（令和６年度届出時のみ記載）</t>
    <phoneticPr fontId="1"/>
  </si>
  <si>
    <t>円</t>
  </si>
  <si>
    <t>（６）前年度からの繰越額（令和７年度届出時のみ記載）</t>
    <rPh sb="3" eb="5">
      <t>ゼンネン</t>
    </rPh>
    <rPh sb="8" eb="11">
      <t>クリコシガク</t>
    </rPh>
    <rPh sb="12" eb="14">
      <t>レイワ</t>
    </rPh>
    <rPh sb="15" eb="17">
      <t>ネンド</t>
    </rPh>
    <rPh sb="17" eb="19">
      <t>トドケデ</t>
    </rPh>
    <rPh sb="19" eb="20">
      <t>ジ</t>
    </rPh>
    <rPh sb="22" eb="24">
      <t>キサイ</t>
    </rPh>
    <phoneticPr fontId="1"/>
  </si>
  <si>
    <t>（７）算定金額の見込み（繰越額調整後）【（４）－（５）＋（６）】</t>
    <rPh sb="3" eb="5">
      <t>サンテイ</t>
    </rPh>
    <rPh sb="5" eb="7">
      <t>キンガク</t>
    </rPh>
    <rPh sb="8" eb="10">
      <t>ミコ</t>
    </rPh>
    <rPh sb="12" eb="15">
      <t>クリコシガク</t>
    </rPh>
    <rPh sb="15" eb="18">
      <t>チョウセイゴ</t>
    </rPh>
    <phoneticPr fontId="1"/>
  </si>
  <si>
    <t>Ⅱ－２．全体の賃金改善の見込み額【（２）の期間中】</t>
    <rPh sb="4" eb="6">
      <t>ゼンタイ</t>
    </rPh>
    <rPh sb="7" eb="9">
      <t>チンギン</t>
    </rPh>
    <rPh sb="9" eb="11">
      <t>カイゼン</t>
    </rPh>
    <rPh sb="12" eb="14">
      <t>ミコ</t>
    </rPh>
    <rPh sb="15" eb="16">
      <t>ガク</t>
    </rPh>
    <rPh sb="21" eb="24">
      <t>キカンチュウ</t>
    </rPh>
    <phoneticPr fontId="1"/>
  </si>
  <si>
    <t>（８）全体の賃金改善の見込み額</t>
    <rPh sb="3" eb="5">
      <t>ゼンタイ</t>
    </rPh>
    <rPh sb="6" eb="8">
      <t>チンギン</t>
    </rPh>
    <rPh sb="8" eb="10">
      <t>カイゼン</t>
    </rPh>
    <rPh sb="11" eb="13">
      <t>ミコ</t>
    </rPh>
    <rPh sb="14" eb="15">
      <t>ガク</t>
    </rPh>
    <phoneticPr fontId="1"/>
  </si>
  <si>
    <t>（９）うちベースアップ評価料による算定金額の見込み【（７）の再掲】</t>
    <rPh sb="11" eb="13">
      <t>ヒョウカ</t>
    </rPh>
    <rPh sb="13" eb="14">
      <t>リョウ</t>
    </rPh>
    <rPh sb="17" eb="19">
      <t>サンテイ</t>
    </rPh>
    <rPh sb="19" eb="21">
      <t>キンガク</t>
    </rPh>
    <rPh sb="22" eb="24">
      <t>ミコ</t>
    </rPh>
    <rPh sb="30" eb="32">
      <t>サイケイ</t>
    </rPh>
    <phoneticPr fontId="1"/>
  </si>
  <si>
    <t>（10）うち（９）以外によるベア等実施分</t>
    <rPh sb="9" eb="11">
      <t>イガイ</t>
    </rPh>
    <rPh sb="16" eb="17">
      <t>トウ</t>
    </rPh>
    <rPh sb="17" eb="19">
      <t>ジッシ</t>
    </rPh>
    <rPh sb="19" eb="20">
      <t>ブン</t>
    </rPh>
    <phoneticPr fontId="1"/>
  </si>
  <si>
    <t>（11）うち定期昇給相当分</t>
    <phoneticPr fontId="1"/>
  </si>
  <si>
    <t>（12）うちその他分【（８）－（９）－（10）－（11）】</t>
    <rPh sb="8" eb="9">
      <t>タ</t>
    </rPh>
    <rPh sb="9" eb="10">
      <t>ブン</t>
    </rPh>
    <phoneticPr fontId="1"/>
  </si>
  <si>
    <t>Ⅲ．対象職員（全体）の基本給等（基本給又は決まって毎月支払われる手当）に係る事項</t>
    <rPh sb="2" eb="4">
      <t>タイショウ</t>
    </rPh>
    <rPh sb="4" eb="6">
      <t>ショクイン</t>
    </rPh>
    <rPh sb="7" eb="9">
      <t>ゼンタイ</t>
    </rPh>
    <rPh sb="11" eb="14">
      <t>キホンキュウ</t>
    </rPh>
    <rPh sb="14" eb="15">
      <t>トウ</t>
    </rPh>
    <phoneticPr fontId="1"/>
  </si>
  <si>
    <t>（13）対象職員の常勤換算数【賃金改善実施期間（２）の開始月時点】</t>
    <rPh sb="4" eb="6">
      <t>タイショウ</t>
    </rPh>
    <rPh sb="6" eb="8">
      <t>ショクイン</t>
    </rPh>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</si>
  <si>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人</t>
    <rPh sb="0" eb="1">
      <t>ニン</t>
    </rPh>
    <phoneticPr fontId="1"/>
  </si>
  <si>
    <t>（14）賃金改善する前の対象職員の基本給等総額【賃金改善実施期間（２）の開始月】</t>
    <phoneticPr fontId="1"/>
  </si>
  <si>
    <t>（15）賃金改善した後の対象職員の基本給等総額【賃金改善実施期間（２）の開始月】</t>
    <phoneticPr fontId="1"/>
  </si>
  <si>
    <t>（16）基本給等に係る賃金改善の見込み額（１ヶ月分）【（15）－（14）】</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</si>
  <si>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（17）うち定期昇給相当分</t>
    <phoneticPr fontId="1"/>
  </si>
  <si>
    <t>（18）うちベア等実施分</t>
    <rPh sb="8" eb="9">
      <t>トウ</t>
    </rPh>
    <rPh sb="9" eb="11">
      <t>ジッシ</t>
    </rPh>
    <rPh sb="11" eb="12">
      <t>ブン</t>
    </rPh>
    <phoneticPr fontId="1"/>
  </si>
  <si>
    <t>円</t>
    <phoneticPr fontId="1"/>
  </si>
  <si>
    <t>（19）ベア等による賃金増率【（18）÷（14）】</t>
    <rPh sb="6" eb="7">
      <t>トウ</t>
    </rPh>
    <rPh sb="10" eb="12">
      <t>チンギン</t>
    </rPh>
    <rPh sb="12" eb="13">
      <t>ゾウ</t>
    </rPh>
    <rPh sb="13" eb="14">
      <t>リツ</t>
    </rPh>
    <phoneticPr fontId="1"/>
  </si>
  <si>
    <t>％</t>
    <phoneticPr fontId="1"/>
  </si>
  <si>
    <t>Ⅳ．看護職員等（保健師、助産師、看護師及び准看護師）の基本給等に係る事項</t>
    <rPh sb="2" eb="4">
      <t>カンゴ</t>
    </rPh>
    <rPh sb="4" eb="6">
      <t>ショクイン</t>
    </rPh>
    <rPh sb="6" eb="7">
      <t>ナド</t>
    </rPh>
    <rPh sb="32" eb="33">
      <t>カカ</t>
    </rPh>
    <rPh sb="34" eb="36">
      <t>ジコウ</t>
    </rPh>
    <phoneticPr fontId="1"/>
  </si>
  <si>
    <t>（20）看護職員等の常勤換算数【賃金改善実施期間（２）の開始月時点】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</si>
  <si>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（21）賃金改善する前の看護職員等の基本給等総額【賃金改善実施期間（２）の開始月】</t>
    <phoneticPr fontId="1"/>
  </si>
  <si>
    <t>（22）賃金改善した後の看護職員等の基本給等総額【賃金改善実施期間（２）の開始月】</t>
    <phoneticPr fontId="1"/>
  </si>
  <si>
    <t>（23）基本給等に係る賃金改善の見込み額（１ヶ月分）【（22）－（21）】</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</si>
  <si>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（24）うち定期昇給相当分</t>
    <phoneticPr fontId="1"/>
  </si>
  <si>
    <t>（25）うちベア等実施分</t>
    <rPh sb="8" eb="9">
      <t>トウ</t>
    </rPh>
    <rPh sb="9" eb="11">
      <t>ジッシ</t>
    </rPh>
    <rPh sb="11" eb="12">
      <t>ブン</t>
    </rPh>
    <phoneticPr fontId="1"/>
  </si>
  <si>
    <t>（26）ベア等による賃金増率【（25）÷（21）】</t>
    <rPh sb="6" eb="7">
      <t>トウ</t>
    </rPh>
    <rPh sb="10" eb="12">
      <t>チンギン</t>
    </rPh>
    <rPh sb="12" eb="13">
      <t>ゾウ</t>
    </rPh>
    <rPh sb="13" eb="14">
      <t>リツ</t>
    </rPh>
    <phoneticPr fontId="1"/>
  </si>
  <si>
    <t>Ⅴ．薬剤師の基本給等に係る事項</t>
    <rPh sb="2" eb="5">
      <t>ヤクザイシ</t>
    </rPh>
    <rPh sb="11" eb="12">
      <t>カカ</t>
    </rPh>
    <rPh sb="13" eb="15">
      <t>ジコウ</t>
    </rPh>
    <phoneticPr fontId="1"/>
  </si>
  <si>
    <t>（27）薬剤師の常勤換算数【賃金改善実施期間（２）の開始月時点】</t>
    <rPh sb="8" eb="10">
      <t>ジョウキン</t>
    </rPh>
    <rPh sb="10" eb="12">
      <t>カンザン</t>
    </rPh>
    <rPh sb="12" eb="13">
      <t>スウ</t>
    </rPh>
    <rPh sb="14" eb="16">
      <t>チンギン</t>
    </rPh>
    <rPh sb="16" eb="18">
      <t>カイゼン</t>
    </rPh>
    <rPh sb="18" eb="20">
      <t>ジッシ</t>
    </rPh>
    <rPh sb="20" eb="22">
      <t>キカン</t>
    </rPh>
    <rPh sb="26" eb="28">
      <t>カイシ</t>
    </rPh>
    <rPh sb="28" eb="29">
      <t>ツキ</t>
    </rPh>
    <rPh sb="29" eb="31">
      <t>ジテン</t>
    </rPh>
    <phoneticPr fontId="1"/>
  </si>
  <si>
    <t>（28）賃金改善する前の薬剤師の基本給等総額【賃金改善実施期間（２）の開始月】</t>
    <phoneticPr fontId="1"/>
  </si>
  <si>
    <t>（29）賃金改善した後の薬剤師の基本給等総額【賃金改善実施期間（２）の開始月】</t>
    <phoneticPr fontId="1"/>
  </si>
  <si>
    <t>（30）基本給等に係る賃金改善の見込み額（１ヶ月分）【（29）－（28）】</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</si>
  <si>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（31）うち定期昇給相当分</t>
    <phoneticPr fontId="1"/>
  </si>
  <si>
    <t>（32）うちベア等実施分</t>
    <rPh sb="8" eb="9">
      <t>トウ</t>
    </rPh>
    <rPh sb="9" eb="11">
      <t>ジッシ</t>
    </rPh>
    <rPh sb="11" eb="12">
      <t>ブン</t>
    </rPh>
    <phoneticPr fontId="1"/>
  </si>
  <si>
    <t>（33）ベア等による賃金増率【（32）÷（28）】</t>
    <rPh sb="6" eb="7">
      <t>トウ</t>
    </rPh>
    <rPh sb="10" eb="12">
      <t>チンギン</t>
    </rPh>
    <rPh sb="12" eb="13">
      <t>ゾウ</t>
    </rPh>
    <rPh sb="13" eb="14">
      <t>リツ</t>
    </rPh>
    <phoneticPr fontId="1"/>
  </si>
  <si>
    <t>Ⅵ．看護補助者の基本給等に係る事項</t>
    <rPh sb="2" eb="4">
      <t>カンゴ</t>
    </rPh>
    <rPh sb="4" eb="7">
      <t>ホジョシャ</t>
    </rPh>
    <rPh sb="13" eb="14">
      <t>カカ</t>
    </rPh>
    <rPh sb="15" eb="17">
      <t>ジコウ</t>
    </rPh>
    <phoneticPr fontId="1"/>
  </si>
  <si>
    <t>（34）看護補助者の常勤換算数【賃金改善実施期間（２）の開始月時点】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</si>
  <si>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（35）賃金改善する前の看護補助者の基本給等総額【賃金改善実施期間（２）の開始月】</t>
    <phoneticPr fontId="1"/>
  </si>
  <si>
    <t>（36）賃金改善した後の看護補助者の基本給等総額【賃金改善実施期間（２）の開始月】</t>
    <phoneticPr fontId="1"/>
  </si>
  <si>
    <t>（37）基本給等に係る賃金改善の見込み額（１ヶ月分）【（36）－（35）】</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</si>
  <si>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（38）うち定期昇給相当分</t>
    <phoneticPr fontId="1"/>
  </si>
  <si>
    <t>（39）うちベア等実施分</t>
    <rPh sb="8" eb="9">
      <t>トウ</t>
    </rPh>
    <rPh sb="9" eb="11">
      <t>ジッシ</t>
    </rPh>
    <rPh sb="11" eb="12">
      <t>ブン</t>
    </rPh>
    <phoneticPr fontId="1"/>
  </si>
  <si>
    <t>（40）ベア等による賃金増率【（39）÷（35）】</t>
    <rPh sb="6" eb="7">
      <t>トウ</t>
    </rPh>
    <rPh sb="10" eb="12">
      <t>チンギン</t>
    </rPh>
    <rPh sb="12" eb="13">
      <t>ゾウ</t>
    </rPh>
    <rPh sb="13" eb="14">
      <t>リツ</t>
    </rPh>
    <phoneticPr fontId="1"/>
  </si>
  <si>
    <r>
      <t>Ⅶ．歯科衛生士の基本給等に係る事項</t>
    </r>
    <r>
      <rPr>
        <b/>
        <sz val="10"/>
        <rFont val="ＭＳ ゴシック"/>
        <family val="3"/>
        <charset val="128"/>
      </rPr>
      <t>（歯科診療を主とする病院、歯科大学付属病院、歯学部がある大学病院の場合に記入）</t>
    </r>
    <rPh sb="2" eb="4">
      <t>シカ</t>
    </rPh>
    <rPh sb="4" eb="7">
      <t>エイセイシ</t>
    </rPh>
    <rPh sb="13" eb="14">
      <t>カカ</t>
    </rPh>
    <rPh sb="15" eb="17">
      <t>ジコウ</t>
    </rPh>
    <rPh sb="18" eb="20">
      <t>シカ</t>
    </rPh>
    <rPh sb="20" eb="22">
      <t>シンリョウ</t>
    </rPh>
    <rPh sb="23" eb="24">
      <t>シュ</t>
    </rPh>
    <rPh sb="27" eb="29">
      <t>ビョウイン</t>
    </rPh>
    <rPh sb="30" eb="32">
      <t>シカ</t>
    </rPh>
    <rPh sb="32" eb="34">
      <t>ダイガク</t>
    </rPh>
    <rPh sb="34" eb="36">
      <t>フゾク</t>
    </rPh>
    <rPh sb="36" eb="38">
      <t>ビョウイン</t>
    </rPh>
    <rPh sb="39" eb="42">
      <t>シガクブ</t>
    </rPh>
    <rPh sb="45" eb="47">
      <t>ダイガク</t>
    </rPh>
    <rPh sb="47" eb="49">
      <t>ビョウイン</t>
    </rPh>
    <rPh sb="50" eb="52">
      <t>バアイ</t>
    </rPh>
    <rPh sb="53" eb="55">
      <t>キニュウ</t>
    </rPh>
    <phoneticPr fontId="1"/>
  </si>
  <si>
    <t>（41）歯科衛生士の常勤換算数【賃金改善実施期間（２）の開始月時点】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</si>
  <si>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（42）賃金改善する前の歯科衛生士の基本給等総額【賃金改善実施期間（２）の開始月】</t>
    <phoneticPr fontId="1"/>
  </si>
  <si>
    <t>（43）賃金改善した後の歯科衛生士の基本給等総額【賃金改善実施期間（２）の開始月】</t>
    <phoneticPr fontId="1"/>
  </si>
  <si>
    <t>（44）基本給等に係る賃金改善の見込み額（１ヶ月分）【（43）－（42）】</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</si>
  <si>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（45）うち定期昇給相当分</t>
    <phoneticPr fontId="1"/>
  </si>
  <si>
    <t>（46）うちベア等実施分</t>
    <rPh sb="8" eb="9">
      <t>トウ</t>
    </rPh>
    <rPh sb="9" eb="11">
      <t>ジッシ</t>
    </rPh>
    <rPh sb="11" eb="12">
      <t>ブン</t>
    </rPh>
    <phoneticPr fontId="1"/>
  </si>
  <si>
    <t>（47）ベア等による賃金増率【（46）÷（42）】</t>
    <rPh sb="6" eb="7">
      <t>トウ</t>
    </rPh>
    <rPh sb="10" eb="12">
      <t>チンギン</t>
    </rPh>
    <rPh sb="12" eb="13">
      <t>ゾウ</t>
    </rPh>
    <rPh sb="13" eb="14">
      <t>リツ</t>
    </rPh>
    <phoneticPr fontId="1"/>
  </si>
  <si>
    <t>Ⅷ．その他の対象職種の基本給等に係る事項</t>
    <rPh sb="4" eb="5">
      <t>タ</t>
    </rPh>
    <rPh sb="6" eb="8">
      <t>タイショウ</t>
    </rPh>
    <rPh sb="8" eb="10">
      <t>ショクシュ</t>
    </rPh>
    <rPh sb="16" eb="17">
      <t>カカ</t>
    </rPh>
    <rPh sb="18" eb="20">
      <t>ジコウ</t>
    </rPh>
    <phoneticPr fontId="1"/>
  </si>
  <si>
    <t>（48）その他の対象職種の常勤換算数【賃金改善実施期間（２）の開始月時点】</t>
    <rPh sb="13" eb="15">
      <t>ジョウキン</t>
    </rPh>
    <rPh sb="15" eb="17">
      <t>カンザン</t>
    </rPh>
    <rPh sb="17" eb="18">
      <t>スウ</t>
    </rPh>
    <rPh sb="19" eb="21">
      <t>チンギン</t>
    </rPh>
    <rPh sb="21" eb="23">
      <t>カイゼン</t>
    </rPh>
    <rPh sb="23" eb="25">
      <t>ジッシ</t>
    </rPh>
    <rPh sb="25" eb="27">
      <t>キカン</t>
    </rPh>
    <rPh sb="31" eb="33">
      <t>カイシ</t>
    </rPh>
    <rPh sb="33" eb="34">
      <t>ツキ</t>
    </rPh>
    <rPh sb="34" eb="36">
      <t>ジテン</t>
    </rPh>
    <phoneticPr fontId="1"/>
  </si>
  <si>
    <t>（49）賃金改善する前のその他の対象職種の基本給等総額【賃金改善実施期間（２）の開始月】</t>
    <phoneticPr fontId="1"/>
  </si>
  <si>
    <t>（50）賃金改善した後のその他の対象職種の基本給等総額【賃金改善実施期間（２）の開始月】</t>
    <phoneticPr fontId="1"/>
  </si>
  <si>
    <t>（51）基本給等に係る賃金改善の見込み額（１ヶ月分）【（50）－（49）】</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</si>
  <si>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（52）うち定期昇給相当分</t>
    <phoneticPr fontId="1"/>
  </si>
  <si>
    <t>（53）うちベア等実施分</t>
    <rPh sb="8" eb="9">
      <t>トウ</t>
    </rPh>
    <rPh sb="9" eb="11">
      <t>ジッシ</t>
    </rPh>
    <rPh sb="11" eb="12">
      <t>ブン</t>
    </rPh>
    <phoneticPr fontId="1"/>
  </si>
  <si>
    <t>（54）ベア等による賃金増率【（53）÷（49）】</t>
    <rPh sb="6" eb="7">
      <t>トウ</t>
    </rPh>
    <rPh sb="10" eb="12">
      <t>チンギン</t>
    </rPh>
    <rPh sb="12" eb="13">
      <t>ゾウ</t>
    </rPh>
    <rPh sb="13" eb="14">
      <t>リツ</t>
    </rPh>
    <phoneticPr fontId="1"/>
  </si>
  <si>
    <t>【ベースアップ評価料対象外職種について】</t>
    <rPh sb="7" eb="9">
      <t>ヒョウカ</t>
    </rPh>
    <rPh sb="9" eb="10">
      <t>リョウ</t>
    </rPh>
    <rPh sb="10" eb="13">
      <t>タイショウガイ</t>
    </rPh>
    <rPh sb="13" eb="15">
      <t>ショクシュ</t>
    </rPh>
    <phoneticPr fontId="1"/>
  </si>
  <si>
    <t>Ⅸ．40歳未満の勤務医師、勤務歯科医師の基本給等に係る事項</t>
    <rPh sb="4" eb="5">
      <t>サイ</t>
    </rPh>
    <rPh sb="5" eb="7">
      <t>ミマン</t>
    </rPh>
    <rPh sb="8" eb="10">
      <t>キンム</t>
    </rPh>
    <rPh sb="10" eb="12">
      <t>イシ</t>
    </rPh>
    <rPh sb="13" eb="15">
      <t>キンム</t>
    </rPh>
    <rPh sb="15" eb="19">
      <t>シカイシ</t>
    </rPh>
    <rPh sb="25" eb="26">
      <t>カカ</t>
    </rPh>
    <rPh sb="27" eb="29">
      <t>ジコウ</t>
    </rPh>
    <phoneticPr fontId="1"/>
  </si>
  <si>
    <t>（55）40歳未満の勤務医師等の常勤換算数【賃金改善実施期間（２）の開始月時点】</t>
    <rPh sb="16" eb="18">
      <t>ジョウキン</t>
    </rPh>
    <rPh sb="18" eb="20">
      <t>カンザン</t>
    </rPh>
    <rPh sb="20" eb="21">
      <t>スウ</t>
    </rPh>
    <rPh sb="22" eb="24">
      <t>チンギン</t>
    </rPh>
    <rPh sb="24" eb="26">
      <t>カイゼン</t>
    </rPh>
    <rPh sb="26" eb="28">
      <t>ジッシ</t>
    </rPh>
    <rPh sb="28" eb="30">
      <t>キカン</t>
    </rPh>
    <rPh sb="34" eb="36">
      <t>カイシ</t>
    </rPh>
    <rPh sb="36" eb="37">
      <t>ツキ</t>
    </rPh>
    <rPh sb="37" eb="39">
      <t>ジテン</t>
    </rPh>
    <phoneticPr fontId="1"/>
  </si>
  <si>
    <t>（56）賃金改善する前の40歳未満の勤務医師等の給与総額【賃金改善実施期間（２）の開始月】</t>
    <rPh sb="24" eb="26">
      <t>キュウヨ</t>
    </rPh>
    <phoneticPr fontId="1"/>
  </si>
  <si>
    <t>（56）賃金改善する前の40歳未満の勤務医師等の基本給等総額【賃金改善実施期間（２）の開始月】</t>
    <phoneticPr fontId="1"/>
  </si>
  <si>
    <t>（58）賃金改善した後の40歳未満の勤務医師等の給与総額【賃金改善実施期間（２）の開始月】</t>
    <rPh sb="24" eb="26">
      <t>キュウヨ</t>
    </rPh>
    <phoneticPr fontId="1"/>
  </si>
  <si>
    <t>（57）賃金改善した後の40歳未満の勤務医師等の基本給等総額【賃金改善実施期間（２）の開始月】</t>
    <rPh sb="9" eb="10">
      <t>アト</t>
    </rPh>
    <phoneticPr fontId="1"/>
  </si>
  <si>
    <t>（60）給与総額に係る賃金改善の見込み額（１ヶ月分）【（58）－（56）】</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</si>
  <si>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（58）基本給等に係る賃金改善の見込み額（１ヶ月分）【（57）－（56）】</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</si>
  <si>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（59）うち定期昇給相当分</t>
    <phoneticPr fontId="1"/>
  </si>
  <si>
    <t>（60）うちベア等実施分</t>
    <rPh sb="8" eb="9">
      <t>トウ</t>
    </rPh>
    <rPh sb="9" eb="11">
      <t>ジッシ</t>
    </rPh>
    <rPh sb="11" eb="12">
      <t>ブン</t>
    </rPh>
    <phoneticPr fontId="1"/>
  </si>
  <si>
    <t>（61）ベア等による賃金増率【（60）÷（56）】</t>
    <rPh sb="6" eb="7">
      <t>トウ</t>
    </rPh>
    <rPh sb="10" eb="12">
      <t>チンギン</t>
    </rPh>
    <rPh sb="12" eb="13">
      <t>ゾウ</t>
    </rPh>
    <rPh sb="13" eb="14">
      <t>リツ</t>
    </rPh>
    <phoneticPr fontId="1"/>
  </si>
  <si>
    <t>Ⅹ．事務職員の基本給等に係る事項</t>
    <rPh sb="2" eb="4">
      <t>ジム</t>
    </rPh>
    <rPh sb="12" eb="13">
      <t>カカ</t>
    </rPh>
    <rPh sb="14" eb="16">
      <t>ジコウ</t>
    </rPh>
    <phoneticPr fontId="1"/>
  </si>
  <si>
    <t>（62）事務職員の常勤換算数【賃金改善実施期間（２）の開始月時点】</t>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</si>
  <si>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（66）賃金改善する前の事務職員の給与総額【賃金改善実施期間（２）の開始月】</t>
    <rPh sb="17" eb="19">
      <t>キュウヨ</t>
    </rPh>
    <phoneticPr fontId="1"/>
  </si>
  <si>
    <t>（63）賃金改善する前の事務職員の基本給等総額【賃金改善実施期間（２）の開始月】</t>
    <phoneticPr fontId="1"/>
  </si>
  <si>
    <t>（68）賃金改善した後の事務職員の給与総額【賃金改善実施期間（２）の開始月】</t>
    <rPh sb="17" eb="19">
      <t>キュウヨ</t>
    </rPh>
    <phoneticPr fontId="1"/>
  </si>
  <si>
    <t>（64）賃金改善した後の事務職員の基本給等総額【賃金改善実施期間（２）の開始月】</t>
    <rPh sb="10" eb="11">
      <t>アト</t>
    </rPh>
    <phoneticPr fontId="1"/>
  </si>
  <si>
    <t>（70）給与総額に係る賃金改善の見込み額（１ヶ月分）【（68）－（66）】</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</si>
  <si>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（65）基本給等に係る賃金改善の見込み額（１ヶ月分）【（64）－（63）】</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</si>
  <si>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（66）うち定期昇給相当分</t>
    <phoneticPr fontId="1"/>
  </si>
  <si>
    <t>（67）うちベア等実施分</t>
    <rPh sb="8" eb="9">
      <t>トウ</t>
    </rPh>
    <rPh sb="9" eb="11">
      <t>ジッシ</t>
    </rPh>
    <rPh sb="11" eb="12">
      <t>ブン</t>
    </rPh>
    <phoneticPr fontId="1"/>
  </si>
  <si>
    <t>Ⅺ．賃金引上げを行う方法</t>
    <rPh sb="2" eb="4">
      <t>チンギン</t>
    </rPh>
    <rPh sb="4" eb="6">
      <t>ヒキア</t>
    </rPh>
    <rPh sb="8" eb="9">
      <t>オコナ</t>
    </rPh>
    <rPh sb="10" eb="12">
      <t>ホウホウ</t>
    </rPh>
    <phoneticPr fontId="1"/>
  </si>
  <si>
    <t>（69）賃上げの担保方法</t>
    <rPh sb="4" eb="6">
      <t>チンア</t>
    </rPh>
    <rPh sb="8" eb="10">
      <t>タンポ</t>
    </rPh>
    <rPh sb="10" eb="12">
      <t>ホウホウ</t>
    </rPh>
    <phoneticPr fontId="1"/>
  </si>
  <si>
    <t>就業規則の見直し</t>
    <rPh sb="0" eb="2">
      <t>シュウギョウ</t>
    </rPh>
    <rPh sb="2" eb="4">
      <t>キソク</t>
    </rPh>
    <rPh sb="5" eb="7">
      <t>ミナオ</t>
    </rPh>
    <phoneticPr fontId="1"/>
  </si>
  <si>
    <t>賃金規程の見直し</t>
    <rPh sb="0" eb="2">
      <t>チンギン</t>
    </rPh>
    <rPh sb="2" eb="4">
      <t>キテイ</t>
    </rPh>
    <rPh sb="5" eb="7">
      <t>ミナオ</t>
    </rPh>
    <phoneticPr fontId="1"/>
  </si>
  <si>
    <t>その他の方法：具体的に（</t>
    <rPh sb="2" eb="3">
      <t>タ</t>
    </rPh>
    <rPh sb="4" eb="6">
      <t>ホウホウ</t>
    </rPh>
    <rPh sb="7" eb="10">
      <t>グタイテキ</t>
    </rPh>
    <phoneticPr fontId="1"/>
  </si>
  <si>
    <t>（70）賃金改善に関する規定内容（できる限り具体的に記入すること。）</t>
    <rPh sb="4" eb="6">
      <t>チンギン</t>
    </rPh>
    <rPh sb="6" eb="8">
      <t>カイゼン</t>
    </rPh>
    <rPh sb="9" eb="10">
      <t>カン</t>
    </rPh>
    <rPh sb="12" eb="14">
      <t>キテイ</t>
    </rPh>
    <rPh sb="14" eb="16">
      <t>ナイヨウ</t>
    </rPh>
    <rPh sb="20" eb="21">
      <t>カギ</t>
    </rPh>
    <rPh sb="22" eb="25">
      <t>グタイテキ</t>
    </rPh>
    <rPh sb="26" eb="28">
      <t>キニュウ</t>
    </rPh>
    <phoneticPr fontId="1"/>
  </si>
  <si>
    <t>本計画書の記載内容に虚偽が無いことを証明するとともに、記載内容を証明する資料を適切に保管していることを誓約します。</t>
    <rPh sb="0" eb="1">
      <t>ホン</t>
    </rPh>
    <rPh sb="1" eb="4">
      <t>ケイカクショ</t>
    </rPh>
    <rPh sb="5" eb="7">
      <t>キサイ</t>
    </rPh>
    <rPh sb="7" eb="9">
      <t>ナイヨウ</t>
    </rPh>
    <rPh sb="10" eb="12">
      <t>キョギ</t>
    </rPh>
    <rPh sb="13" eb="14">
      <t>ナ</t>
    </rPh>
    <rPh sb="18" eb="20">
      <t>ショウメイ</t>
    </rPh>
    <rPh sb="27" eb="29">
      <t>キサイ</t>
    </rPh>
    <rPh sb="29" eb="31">
      <t>ナイヨウ</t>
    </rPh>
    <rPh sb="32" eb="34">
      <t>ショウメイ</t>
    </rPh>
    <rPh sb="36" eb="38">
      <t>シリョウ</t>
    </rPh>
    <rPh sb="39" eb="41">
      <t>テキセツ</t>
    </rPh>
    <rPh sb="42" eb="44">
      <t>ホカン</t>
    </rPh>
    <phoneticPr fontId="1"/>
  </si>
  <si>
    <t>開設者名：</t>
    <rPh sb="0" eb="2">
      <t>カイセツ</t>
    </rPh>
    <rPh sb="2" eb="3">
      <t>シャ</t>
    </rPh>
    <rPh sb="3" eb="4">
      <t>メイ</t>
    </rPh>
    <phoneticPr fontId="1"/>
  </si>
  <si>
    <t>【記載上の注意】</t>
    <rPh sb="1" eb="3">
      <t>キサイ</t>
    </rPh>
    <rPh sb="3" eb="4">
      <t>ジョウ</t>
    </rPh>
    <rPh sb="5" eb="7">
      <t>チュウイ</t>
    </rPh>
    <phoneticPr fontId="1"/>
  </si>
  <si>
    <t xml:space="preserve"> </t>
    <phoneticPr fontId="1"/>
  </si>
  <si>
    <t>（診療所）賃金改善計画書（令和</t>
    <rPh sb="1" eb="4">
      <t>シンリョウジョ</t>
    </rPh>
    <rPh sb="5" eb="7">
      <t>チンギン</t>
    </rPh>
    <rPh sb="7" eb="9">
      <t>カイゼン</t>
    </rPh>
    <rPh sb="9" eb="12">
      <t>ケイカクショ</t>
    </rPh>
    <phoneticPr fontId="1"/>
  </si>
  <si>
    <t>。</t>
    <phoneticPr fontId="1"/>
  </si>
  <si>
    <t>Ⅱ外来・在宅ベースアップ評価料（Ⅱ）等の届出有無</t>
    <rPh sb="1" eb="3">
      <t>ガイライ</t>
    </rPh>
    <rPh sb="4" eb="6">
      <t>ザイタク</t>
    </rPh>
    <rPh sb="18" eb="19">
      <t>トウ</t>
    </rPh>
    <rPh sb="20" eb="22">
      <t>トドケデ</t>
    </rPh>
    <rPh sb="22" eb="24">
      <t>ウム</t>
    </rPh>
    <phoneticPr fontId="1"/>
  </si>
  <si>
    <t>有</t>
    <rPh sb="0" eb="1">
      <t>ユウ</t>
    </rPh>
    <phoneticPr fontId="1"/>
  </si>
  <si>
    <t>Ⅲ－１．ベースアップ評価料による算定金額の見込み【（３）の期間中】</t>
    <rPh sb="10" eb="12">
      <t>ヒョウカ</t>
    </rPh>
    <rPh sb="12" eb="13">
      <t>リョウ</t>
    </rPh>
    <rPh sb="16" eb="18">
      <t>サンテイ</t>
    </rPh>
    <rPh sb="18" eb="20">
      <t>キンガク</t>
    </rPh>
    <rPh sb="21" eb="23">
      <t>ミコ</t>
    </rPh>
    <rPh sb="29" eb="32">
      <t>キカンチュウ</t>
    </rPh>
    <phoneticPr fontId="1"/>
  </si>
  <si>
    <t>　外来・在宅ベースアップ評価料（Ⅰ）等の算定により算定される点数の見込み</t>
    <rPh sb="1" eb="3">
      <t>ガイライ</t>
    </rPh>
    <rPh sb="4" eb="6">
      <t>ザイタク</t>
    </rPh>
    <rPh sb="12" eb="14">
      <t>ヒョウカ</t>
    </rPh>
    <rPh sb="14" eb="15">
      <t>リョウ</t>
    </rPh>
    <rPh sb="18" eb="19">
      <t>トウ</t>
    </rPh>
    <rPh sb="20" eb="22">
      <t>サンテイ</t>
    </rPh>
    <rPh sb="25" eb="27">
      <t>サンテイ</t>
    </rPh>
    <rPh sb="30" eb="32">
      <t>テンスウ</t>
    </rPh>
    <rPh sb="33" eb="35">
      <t>ミコ</t>
    </rPh>
    <phoneticPr fontId="1"/>
  </si>
  <si>
    <t>外来・在宅ベースアップ評価料（Ⅱ）等による算定金額の見込み</t>
    <rPh sb="0" eb="2">
      <t>ガイライ</t>
    </rPh>
    <rPh sb="3" eb="5">
      <t>ザイタク</t>
    </rPh>
    <rPh sb="17" eb="18">
      <t>トウ</t>
    </rPh>
    <rPh sb="23" eb="25">
      <t>キンガク</t>
    </rPh>
    <phoneticPr fontId="1"/>
  </si>
  <si>
    <t>外来・在宅ベースアップ評価料（Ⅱ）等の区分及び点数</t>
    <rPh sb="0" eb="2">
      <t>ガイライ</t>
    </rPh>
    <rPh sb="3" eb="5">
      <t>ザイタク</t>
    </rPh>
    <rPh sb="11" eb="13">
      <t>ヒョウカ</t>
    </rPh>
    <rPh sb="13" eb="14">
      <t>リョウ</t>
    </rPh>
    <rPh sb="17" eb="18">
      <t>トウ</t>
    </rPh>
    <rPh sb="19" eb="21">
      <t>クブン</t>
    </rPh>
    <rPh sb="21" eb="22">
      <t>オヨ</t>
    </rPh>
    <rPh sb="23" eb="25">
      <t>テンスウ</t>
    </rPh>
    <phoneticPr fontId="1"/>
  </si>
  <si>
    <t>（イ）</t>
    <phoneticPr fontId="1"/>
  </si>
  <si>
    <t>（ロ）</t>
    <phoneticPr fontId="1"/>
  </si>
  <si>
    <t>　外来・在宅ベースアップ評価料（Ⅱ）等（初診時等）の算定回数の見込み</t>
    <rPh sb="18" eb="19">
      <t>トウ</t>
    </rPh>
    <rPh sb="23" eb="24">
      <t>トウ</t>
    </rPh>
    <rPh sb="26" eb="28">
      <t>サンテイ</t>
    </rPh>
    <rPh sb="28" eb="30">
      <t>カイスウ</t>
    </rPh>
    <rPh sb="31" eb="33">
      <t>ミコ</t>
    </rPh>
    <phoneticPr fontId="1"/>
  </si>
  <si>
    <t>　外来・在宅ベースアップ評価料（Ⅱ）等（再診時等）の算定回数の見込み</t>
    <rPh sb="18" eb="19">
      <t>トウ</t>
    </rPh>
    <rPh sb="20" eb="21">
      <t>サイ</t>
    </rPh>
    <rPh sb="23" eb="24">
      <t>トウ</t>
    </rPh>
    <rPh sb="26" eb="28">
      <t>サンテイ</t>
    </rPh>
    <rPh sb="28" eb="30">
      <t>カイスウ</t>
    </rPh>
    <rPh sb="31" eb="33">
      <t>ミコ</t>
    </rPh>
    <phoneticPr fontId="1"/>
  </si>
  <si>
    <t>Ⅲ－２．全体の賃金改善の見込み額【（２）の期間中】</t>
    <rPh sb="4" eb="6">
      <t>ゼンタイ</t>
    </rPh>
    <rPh sb="7" eb="9">
      <t>チンギン</t>
    </rPh>
    <rPh sb="9" eb="11">
      <t>カイゼン</t>
    </rPh>
    <rPh sb="12" eb="14">
      <t>ミコ</t>
    </rPh>
    <rPh sb="15" eb="16">
      <t>ガク</t>
    </rPh>
    <rPh sb="21" eb="24">
      <t>キカンチュウ</t>
    </rPh>
    <phoneticPr fontId="1"/>
  </si>
  <si>
    <t>Ⅳ．対象職員（全体）の基本給等（基本給又は決まって毎月支払われる手当）に係る事項</t>
    <rPh sb="2" eb="4">
      <t>タイショウ</t>
    </rPh>
    <rPh sb="4" eb="6">
      <t>ショクイン</t>
    </rPh>
    <rPh sb="7" eb="9">
      <t>ゼンタイ</t>
    </rPh>
    <rPh sb="11" eb="14">
      <t>キホンキュウ</t>
    </rPh>
    <rPh sb="14" eb="15">
      <t>トウ</t>
    </rPh>
    <phoneticPr fontId="1"/>
  </si>
  <si>
    <t>Ⅴ．看護職員等（保健師、助産師、看護師及び准看護師）の基本給等に係る事項</t>
    <rPh sb="2" eb="4">
      <t>カンゴ</t>
    </rPh>
    <rPh sb="4" eb="6">
      <t>ショクイン</t>
    </rPh>
    <rPh sb="6" eb="7">
      <t>ナド</t>
    </rPh>
    <rPh sb="32" eb="33">
      <t>カカ</t>
    </rPh>
    <rPh sb="34" eb="36">
      <t>ジコウ</t>
    </rPh>
    <phoneticPr fontId="1"/>
  </si>
  <si>
    <t>Ⅵ．薬剤師の基本給等に係る事項</t>
    <rPh sb="2" eb="5">
      <t>ヤクザイシ</t>
    </rPh>
    <rPh sb="11" eb="12">
      <t>カカ</t>
    </rPh>
    <rPh sb="13" eb="15">
      <t>ジコウ</t>
    </rPh>
    <phoneticPr fontId="1"/>
  </si>
  <si>
    <t>Ⅶ．看護補助者の基本給等に係る事項</t>
    <rPh sb="2" eb="4">
      <t>カンゴ</t>
    </rPh>
    <rPh sb="4" eb="7">
      <t>ホジョシャ</t>
    </rPh>
    <rPh sb="13" eb="14">
      <t>カカ</t>
    </rPh>
    <rPh sb="15" eb="17">
      <t>ジコウ</t>
    </rPh>
    <phoneticPr fontId="1"/>
  </si>
  <si>
    <t>（41）その他の対象職種の常勤換算数【賃金改善実施期間（２）の開始月時点】</t>
    <rPh sb="13" eb="15">
      <t>ジョウキン</t>
    </rPh>
    <rPh sb="15" eb="17">
      <t>カンザン</t>
    </rPh>
    <rPh sb="17" eb="18">
      <t>スウ</t>
    </rPh>
    <rPh sb="19" eb="21">
      <t>チンギン</t>
    </rPh>
    <rPh sb="21" eb="23">
      <t>カイゼン</t>
    </rPh>
    <rPh sb="23" eb="25">
      <t>ジッシ</t>
    </rPh>
    <rPh sb="25" eb="27">
      <t>キカン</t>
    </rPh>
    <rPh sb="31" eb="33">
      <t>カイシ</t>
    </rPh>
    <rPh sb="33" eb="34">
      <t>ツキ</t>
    </rPh>
    <rPh sb="34" eb="36">
      <t>ジテン</t>
    </rPh>
    <phoneticPr fontId="1"/>
  </si>
  <si>
    <t>（42）賃金改善する前のその他の対象職種の基本給等総額【賃金改善実施期間（２）の開始月】</t>
    <phoneticPr fontId="1"/>
  </si>
  <si>
    <t>（43）賃金改善した後のその他の対象職種の基本給等総額【賃金改善実施期間（２）の開始月】</t>
    <phoneticPr fontId="1"/>
  </si>
  <si>
    <t>Ⅴ．40歳未満の勤務医師、勤務歯科医師の基本給等に係る事項</t>
    <rPh sb="4" eb="5">
      <t>サイ</t>
    </rPh>
    <rPh sb="5" eb="7">
      <t>ミマン</t>
    </rPh>
    <rPh sb="8" eb="10">
      <t>キンム</t>
    </rPh>
    <rPh sb="10" eb="12">
      <t>イシ</t>
    </rPh>
    <rPh sb="13" eb="15">
      <t>キンム</t>
    </rPh>
    <rPh sb="15" eb="19">
      <t>シカイシ</t>
    </rPh>
    <rPh sb="25" eb="26">
      <t>カカ</t>
    </rPh>
    <rPh sb="27" eb="29">
      <t>ジコウ</t>
    </rPh>
    <phoneticPr fontId="1"/>
  </si>
  <si>
    <t>（20）40歳未満の勤務医師等の常勤換算数【賃金改善実施期間（２）の開始月時点】</t>
    <rPh sb="16" eb="18">
      <t>ジョウキン</t>
    </rPh>
    <rPh sb="18" eb="20">
      <t>カンザン</t>
    </rPh>
    <rPh sb="20" eb="21">
      <t>スウ</t>
    </rPh>
    <rPh sb="22" eb="24">
      <t>チンギン</t>
    </rPh>
    <rPh sb="24" eb="26">
      <t>カイゼン</t>
    </rPh>
    <rPh sb="26" eb="28">
      <t>ジッシ</t>
    </rPh>
    <rPh sb="28" eb="30">
      <t>キカン</t>
    </rPh>
    <rPh sb="34" eb="36">
      <t>カイシ</t>
    </rPh>
    <rPh sb="36" eb="37">
      <t>ツキ</t>
    </rPh>
    <rPh sb="37" eb="39">
      <t>ジテン</t>
    </rPh>
    <phoneticPr fontId="1"/>
  </si>
  <si>
    <t>（49）賃金改善する前の40歳未満の勤務医師等の給与総額【賃金改善実施期間（２）の開始月】</t>
    <rPh sb="24" eb="26">
      <t>キュウヨ</t>
    </rPh>
    <phoneticPr fontId="1"/>
  </si>
  <si>
    <t>（21）賃金改善する前の40歳未満の勤務医師等の基本給等総額【賃金改善実施期間（２）の開始月】</t>
    <phoneticPr fontId="1"/>
  </si>
  <si>
    <t>（51）賃金改善した後の40歳未満の勤務医師等の給与総額【賃金改善実施期間（２）の開始月】</t>
    <rPh sb="24" eb="26">
      <t>キュウヨ</t>
    </rPh>
    <phoneticPr fontId="1"/>
  </si>
  <si>
    <t>（22）賃金改善した後の40歳未満の勤務医師等の基本給等総額【賃金改善実施期間（２）の開始月】</t>
    <rPh sb="10" eb="11">
      <t>アト</t>
    </rPh>
    <phoneticPr fontId="1"/>
  </si>
  <si>
    <t>（53）給与総額に係る賃金改善の見込み額（１ヶ月分）【（24）－（22）】</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</si>
  <si>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r>
      <rPr>
        <b/>
        <sz val="11"/>
        <rFont val="ＭＳ ゴシック"/>
        <family val="3"/>
        <charset val="128"/>
      </rPr>
      <t>Ⅵ．事務職員の基本給等に係る事項</t>
    </r>
    <rPh sb="2" eb="4">
      <t>ジム</t>
    </rPh>
    <rPh sb="12" eb="13">
      <t>カカ</t>
    </rPh>
    <rPh sb="14" eb="16">
      <t>ジコウ</t>
    </rPh>
    <phoneticPr fontId="1"/>
  </si>
  <si>
    <t>（27）事務職員の常勤換算数【賃金改善実施期間（２）の開始月時点】</t>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</si>
  <si>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（59）賃金改善する前の事務職員の給与総額【賃金改善実施期間（２）の開始月】</t>
    <rPh sb="17" eb="19">
      <t>キュウヨ</t>
    </rPh>
    <phoneticPr fontId="1"/>
  </si>
  <si>
    <t>（28）賃金改善する前の事務職員の基本給等総額【賃金改善実施期間（２）の開始月】</t>
    <phoneticPr fontId="1"/>
  </si>
  <si>
    <t>（61）賃金改善した後の事務職員の給与総額【賃金改善実施期間（２）の開始月】</t>
    <rPh sb="17" eb="19">
      <t>キュウヨ</t>
    </rPh>
    <phoneticPr fontId="1"/>
  </si>
  <si>
    <t>（29）賃金改善した後の事務職員の基本給等総額【賃金改善実施期間（２）の開始月】</t>
    <rPh sb="10" eb="11">
      <t>アト</t>
    </rPh>
    <phoneticPr fontId="1"/>
  </si>
  <si>
    <t>（63）給与総額に係る賃金改善の見込み額（１ヶ月分）【（61）－（59）】</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</si>
  <si>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Ⅶ．賃金引上げを行う方法</t>
    <rPh sb="2" eb="4">
      <t>チンギン</t>
    </rPh>
    <rPh sb="4" eb="6">
      <t>ヒキア</t>
    </rPh>
    <rPh sb="8" eb="9">
      <t>オコナ</t>
    </rPh>
    <rPh sb="10" eb="12">
      <t>ホウホウ</t>
    </rPh>
    <phoneticPr fontId="1"/>
  </si>
  <si>
    <t>（34）賃上げの担保方法</t>
    <rPh sb="4" eb="6">
      <t>チンア</t>
    </rPh>
    <rPh sb="8" eb="10">
      <t>タンポ</t>
    </rPh>
    <rPh sb="10" eb="12">
      <t>ホウホウ</t>
    </rPh>
    <phoneticPr fontId="1"/>
  </si>
  <si>
    <t>（35）賃金改善に関する規定内容（できる限り具体的に記入すること。）</t>
    <rPh sb="4" eb="6">
      <t>チンギン</t>
    </rPh>
    <rPh sb="6" eb="8">
      <t>カイゼン</t>
    </rPh>
    <rPh sb="9" eb="10">
      <t>カン</t>
    </rPh>
    <rPh sb="12" eb="14">
      <t>キテイ</t>
    </rPh>
    <rPh sb="14" eb="16">
      <t>ナイヨウ</t>
    </rPh>
    <rPh sb="20" eb="21">
      <t>カギ</t>
    </rPh>
    <rPh sb="22" eb="25">
      <t>グタイテキ</t>
    </rPh>
    <rPh sb="26" eb="28">
      <t>キニュウ</t>
    </rPh>
    <phoneticPr fontId="1"/>
  </si>
  <si>
    <t>（歯科診療所）賃金改善計画書（令和</t>
    <rPh sb="1" eb="3">
      <t>シカ</t>
    </rPh>
    <rPh sb="3" eb="6">
      <t>シンリョウジョ</t>
    </rPh>
    <rPh sb="7" eb="9">
      <t>チンギン</t>
    </rPh>
    <rPh sb="9" eb="11">
      <t>カイゼン</t>
    </rPh>
    <rPh sb="11" eb="14">
      <t>ケイカクショ</t>
    </rPh>
    <phoneticPr fontId="1"/>
  </si>
  <si>
    <t>Ⅱ歯科外来・在宅ベースアップ評価料（Ⅱ）等の届出有無</t>
    <rPh sb="1" eb="3">
      <t>シカ</t>
    </rPh>
    <rPh sb="3" eb="5">
      <t>ガイライ</t>
    </rPh>
    <rPh sb="6" eb="8">
      <t>ザイタク</t>
    </rPh>
    <rPh sb="20" eb="21">
      <t>トウ</t>
    </rPh>
    <rPh sb="22" eb="24">
      <t>トドケデ</t>
    </rPh>
    <rPh sb="24" eb="26">
      <t>ウム</t>
    </rPh>
    <phoneticPr fontId="1"/>
  </si>
  <si>
    <t>Ⅲ－１．歯科ベースアップ評価料による算定金額の見込み【（３）の期間中】</t>
    <rPh sb="4" eb="6">
      <t>シカ</t>
    </rPh>
    <rPh sb="12" eb="14">
      <t>ヒョウカ</t>
    </rPh>
    <rPh sb="14" eb="15">
      <t>リョウ</t>
    </rPh>
    <rPh sb="18" eb="20">
      <t>サンテイ</t>
    </rPh>
    <rPh sb="20" eb="22">
      <t>キンガク</t>
    </rPh>
    <rPh sb="23" eb="25">
      <t>ミコ</t>
    </rPh>
    <rPh sb="31" eb="34">
      <t>キカンチュウ</t>
    </rPh>
    <phoneticPr fontId="1"/>
  </si>
  <si>
    <t>歯科外来・在宅ベースアップ評価料（Ⅰ）等による算定金額の見込み</t>
    <rPh sb="2" eb="4">
      <t>ガイライ</t>
    </rPh>
    <rPh sb="5" eb="7">
      <t>ザイタク</t>
    </rPh>
    <rPh sb="13" eb="15">
      <t>ヒョウカ</t>
    </rPh>
    <rPh sb="15" eb="16">
      <t>リョウ</t>
    </rPh>
    <rPh sb="19" eb="20">
      <t>トウ</t>
    </rPh>
    <rPh sb="23" eb="25">
      <t>サンテイ</t>
    </rPh>
    <rPh sb="25" eb="27">
      <t>キンガク</t>
    </rPh>
    <rPh sb="28" eb="30">
      <t>ミコ</t>
    </rPh>
    <phoneticPr fontId="1"/>
  </si>
  <si>
    <t>　歯科外来・在宅ベースアップ評価料（Ⅰ）等の算定により算定される点数の見込み</t>
    <rPh sb="3" eb="5">
      <t>ガイライ</t>
    </rPh>
    <rPh sb="6" eb="8">
      <t>ザイタク</t>
    </rPh>
    <rPh sb="14" eb="16">
      <t>ヒョウカ</t>
    </rPh>
    <rPh sb="16" eb="17">
      <t>リョウ</t>
    </rPh>
    <rPh sb="20" eb="21">
      <t>トウ</t>
    </rPh>
    <rPh sb="22" eb="24">
      <t>サンテイ</t>
    </rPh>
    <rPh sb="27" eb="29">
      <t>サンテイ</t>
    </rPh>
    <rPh sb="32" eb="34">
      <t>テンスウ</t>
    </rPh>
    <rPh sb="35" eb="37">
      <t>ミコ</t>
    </rPh>
    <phoneticPr fontId="1"/>
  </si>
  <si>
    <t>歯科外来・在宅ベースアップ評価料（Ⅱ）等による算定金額の見込み</t>
    <rPh sb="2" eb="4">
      <t>ガイライ</t>
    </rPh>
    <rPh sb="5" eb="7">
      <t>ザイタク</t>
    </rPh>
    <rPh sb="19" eb="20">
      <t>トウ</t>
    </rPh>
    <rPh sb="25" eb="27">
      <t>キンガク</t>
    </rPh>
    <phoneticPr fontId="1"/>
  </si>
  <si>
    <t>歯科外来・在宅ベースアップ評価料（Ⅱ）等の区分及び点数</t>
    <rPh sb="2" eb="4">
      <t>ガイライ</t>
    </rPh>
    <rPh sb="5" eb="7">
      <t>ザイタク</t>
    </rPh>
    <rPh sb="13" eb="15">
      <t>ヒョウカ</t>
    </rPh>
    <rPh sb="15" eb="16">
      <t>リョウ</t>
    </rPh>
    <rPh sb="19" eb="20">
      <t>トウ</t>
    </rPh>
    <rPh sb="21" eb="23">
      <t>クブン</t>
    </rPh>
    <rPh sb="23" eb="24">
      <t>オヨ</t>
    </rPh>
    <rPh sb="25" eb="27">
      <t>テンスウ</t>
    </rPh>
    <phoneticPr fontId="1"/>
  </si>
  <si>
    <t>　歯科外来・在宅ベースアップ評価料（Ⅱ）等（初診時等）の算定回数の見込み</t>
    <rPh sb="20" eb="21">
      <t>トウ</t>
    </rPh>
    <rPh sb="25" eb="26">
      <t>トウ</t>
    </rPh>
    <rPh sb="28" eb="30">
      <t>サンテイ</t>
    </rPh>
    <rPh sb="30" eb="32">
      <t>カイスウ</t>
    </rPh>
    <rPh sb="33" eb="35">
      <t>ミコ</t>
    </rPh>
    <phoneticPr fontId="1"/>
  </si>
  <si>
    <t>　歯科外来・在宅ベースアップ評価料（Ⅱ）等（再診時等）の算定回数の見込み</t>
    <rPh sb="20" eb="21">
      <t>トウ</t>
    </rPh>
    <rPh sb="22" eb="23">
      <t>サイ</t>
    </rPh>
    <rPh sb="25" eb="26">
      <t>トウ</t>
    </rPh>
    <rPh sb="28" eb="30">
      <t>サンテイ</t>
    </rPh>
    <rPh sb="30" eb="32">
      <t>カイスウ</t>
    </rPh>
    <rPh sb="33" eb="35">
      <t>ミコ</t>
    </rPh>
    <phoneticPr fontId="1"/>
  </si>
  <si>
    <t>Ⅴ．歯科衛生士の基本給等に係る事項</t>
    <rPh sb="2" eb="7">
      <t>シカエイセイシ</t>
    </rPh>
    <rPh sb="13" eb="14">
      <t>カカ</t>
    </rPh>
    <rPh sb="15" eb="17">
      <t>ジコウ</t>
    </rPh>
    <phoneticPr fontId="1"/>
  </si>
  <si>
    <t>（20）歯科衛生士の常勤換算数【賃金改善実施期間（２）の開始月時点】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</si>
  <si>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（21）賃金改善する前の歯科衛生士の基本給等総額【賃金改善実施期間（２）の開始月】</t>
  </si>
  <si>
    <t>（22）賃金改善した後の歯科衛生士の基本給等総額【賃金改善実施期間（２）の開始月】</t>
  </si>
  <si>
    <t>Ⅵ．歯科技工士の基本給等に係る事項</t>
    <rPh sb="2" eb="4">
      <t>シカ</t>
    </rPh>
    <rPh sb="4" eb="7">
      <t>ギコウシ</t>
    </rPh>
    <rPh sb="13" eb="14">
      <t>カカ</t>
    </rPh>
    <rPh sb="15" eb="17">
      <t>ジコウ</t>
    </rPh>
    <phoneticPr fontId="1"/>
  </si>
  <si>
    <t>（27）歯科技工士の常勤換算数【賃金改善実施期間（２）の開始月時点】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</si>
  <si>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（28）賃金改善する前の歯科技工士の基本給等総額【賃金改善実施期間（２）の開始月】</t>
  </si>
  <si>
    <t>（29）賃金改善した後の歯科技工士の基本給等総額【賃金改善実施期間（２）の開始月】</t>
  </si>
  <si>
    <t>Ⅶ．歯科業務補助者の基本給等に係る事項</t>
    <rPh sb="2" eb="4">
      <t>シカ</t>
    </rPh>
    <rPh sb="4" eb="6">
      <t>ギョウム</t>
    </rPh>
    <rPh sb="6" eb="9">
      <t>ホジョシャ</t>
    </rPh>
    <rPh sb="15" eb="16">
      <t>カカ</t>
    </rPh>
    <rPh sb="17" eb="19">
      <t>ジコウ</t>
    </rPh>
    <phoneticPr fontId="1"/>
  </si>
  <si>
    <t>（34）歯科業補助者の常勤換算数【賃金改善実施期間（２）の開始月時点】</t>
    <rPh sb="11" eb="13">
      <t>ジョウキン</t>
    </rPh>
    <rPh sb="13" eb="15">
      <t>カンザン</t>
    </rPh>
    <rPh sb="15" eb="16">
      <t>スウ</t>
    </rPh>
    <rPh sb="17" eb="19">
      <t>チンギン</t>
    </rPh>
    <rPh sb="19" eb="21">
      <t>カイゼン</t>
    </rPh>
    <rPh sb="21" eb="23">
      <t>ジッシ</t>
    </rPh>
    <rPh sb="23" eb="25">
      <t>キカン</t>
    </rPh>
    <rPh sb="29" eb="31">
      <t>カイシ</t>
    </rPh>
    <rPh sb="31" eb="32">
      <t>ツキ</t>
    </rPh>
    <rPh sb="32" eb="34">
      <t>ジテン</t>
    </rPh>
    <phoneticPr fontId="1"/>
  </si>
  <si>
    <t>（35）賃金改善する前の歯科業補助者の基本給等総額【賃金改善実施期間（２）の開始月】</t>
  </si>
  <si>
    <t>（36）賃金改善した後の歯科業補助者の基本給等総額【賃金改善実施期間（２）の開始月】</t>
  </si>
  <si>
    <r>
      <rPr>
        <b/>
        <sz val="11"/>
        <rFont val="ＭＳ ゴシック"/>
        <family val="3"/>
        <charset val="128"/>
      </rPr>
      <t>Ⅴ．40歳未満の勤務医師、勤務歯科医師の基本給等に係る事項</t>
    </r>
    <rPh sb="4" eb="5">
      <t>サイ</t>
    </rPh>
    <rPh sb="5" eb="7">
      <t>ミマン</t>
    </rPh>
    <rPh sb="8" eb="10">
      <t>キンム</t>
    </rPh>
    <rPh sb="10" eb="12">
      <t>イシ</t>
    </rPh>
    <rPh sb="13" eb="15">
      <t>キンム</t>
    </rPh>
    <rPh sb="15" eb="19">
      <t>シカイシ</t>
    </rPh>
    <rPh sb="25" eb="26">
      <t>カカ</t>
    </rPh>
    <rPh sb="27" eb="29">
      <t>ジコウ</t>
    </rPh>
    <phoneticPr fontId="1"/>
  </si>
  <si>
    <t>（53）給与総額に係る賃金改善の見込み額（１ヶ月分）【（51）－（49）】</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</si>
  <si>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Ⅵ．事務職員の基本給等に係る事項</t>
    <rPh sb="2" eb="4">
      <t>ジム</t>
    </rPh>
    <rPh sb="12" eb="13">
      <t>カカ</t>
    </rPh>
    <rPh sb="14" eb="16">
      <t>ジコウ</t>
    </rPh>
    <phoneticPr fontId="1"/>
  </si>
  <si>
    <t>（病院及び有床診療所）賃金改善実績報告書（令和</t>
    <rPh sb="1" eb="3">
      <t>ビョウイン</t>
    </rPh>
    <rPh sb="3" eb="4">
      <t>オヨ</t>
    </rPh>
    <rPh sb="5" eb="7">
      <t>ユウショウ</t>
    </rPh>
    <rPh sb="7" eb="10">
      <t>シンリョウジョ</t>
    </rPh>
    <rPh sb="11" eb="13">
      <t>チンギン</t>
    </rPh>
    <rPh sb="13" eb="15">
      <t>カイゼン</t>
    </rPh>
    <rPh sb="15" eb="17">
      <t>ジッセキ</t>
    </rPh>
    <phoneticPr fontId="1"/>
  </si>
  <si>
    <t>年度分）</t>
    <phoneticPr fontId="1"/>
  </si>
  <si>
    <t>（４）入院ベースアップ評価料の区分</t>
    <phoneticPr fontId="1"/>
  </si>
  <si>
    <t>算定期間</t>
    <rPh sb="0" eb="2">
      <t>サンテイ</t>
    </rPh>
    <rPh sb="2" eb="4">
      <t>キカン</t>
    </rPh>
    <phoneticPr fontId="1"/>
  </si>
  <si>
    <t>点数の区分</t>
    <rPh sb="0" eb="2">
      <t>テンスウ</t>
    </rPh>
    <rPh sb="3" eb="5">
      <t>クブン</t>
    </rPh>
    <phoneticPr fontId="1"/>
  </si>
  <si>
    <t>a</t>
    <phoneticPr fontId="1"/>
  </si>
  <si>
    <t>～</t>
    <phoneticPr fontId="1"/>
  </si>
  <si>
    <t>令和　</t>
    <rPh sb="0" eb="2">
      <t>レイワ</t>
    </rPh>
    <phoneticPr fontId="1"/>
  </si>
  <si>
    <t>b</t>
    <phoneticPr fontId="1"/>
  </si>
  <si>
    <t>c</t>
    <phoneticPr fontId="1"/>
  </si>
  <si>
    <t>d</t>
    <phoneticPr fontId="1"/>
  </si>
  <si>
    <t>（５）算定回数</t>
    <rPh sb="3" eb="5">
      <t>サンテイ</t>
    </rPh>
    <rPh sb="5" eb="7">
      <t>カイスウ</t>
    </rPh>
    <phoneticPr fontId="1"/>
  </si>
  <si>
    <t>算定回数</t>
    <rPh sb="0" eb="2">
      <t>サンテイ</t>
    </rPh>
    <rPh sb="2" eb="4">
      <t>カイスウ</t>
    </rPh>
    <phoneticPr fontId="1"/>
  </si>
  <si>
    <t>計</t>
    <rPh sb="0" eb="1">
      <t>ケイ</t>
    </rPh>
    <phoneticPr fontId="1"/>
  </si>
  <si>
    <t>（６）入院ベースアップ評価料による収入の実績額</t>
    <rPh sb="17" eb="19">
      <t>シュウニュウ</t>
    </rPh>
    <rPh sb="20" eb="22">
      <t>ジッセキ</t>
    </rPh>
    <rPh sb="22" eb="23">
      <t>ガク</t>
    </rPh>
    <phoneticPr fontId="1"/>
  </si>
  <si>
    <t>実績額</t>
    <rPh sb="0" eb="3">
      <t>ジッセキガク</t>
    </rPh>
    <phoneticPr fontId="1"/>
  </si>
  <si>
    <t>e</t>
    <phoneticPr fontId="1"/>
  </si>
  <si>
    <t>令和７年度への繰り越し予定額</t>
    <rPh sb="0" eb="2">
      <t>レイワ</t>
    </rPh>
    <rPh sb="3" eb="4">
      <t>ネン</t>
    </rPh>
    <rPh sb="4" eb="5">
      <t>ド</t>
    </rPh>
    <rPh sb="7" eb="8">
      <t>ク</t>
    </rPh>
    <rPh sb="9" eb="10">
      <t>コ</t>
    </rPh>
    <rPh sb="11" eb="13">
      <t>ヨテイ</t>
    </rPh>
    <rPh sb="13" eb="14">
      <t>ガク</t>
    </rPh>
    <phoneticPr fontId="1"/>
  </si>
  <si>
    <t>f</t>
    <phoneticPr fontId="1"/>
  </si>
  <si>
    <t>前年度からの繰越額（令和７年度届出時のみ記載）</t>
    <phoneticPr fontId="1"/>
  </si>
  <si>
    <t>（10）（８）及び（９）における令和７年度への繰り越し予定額</t>
    <rPh sb="7" eb="8">
      <t>オヨ</t>
    </rPh>
    <rPh sb="16" eb="18">
      <t>レイワ</t>
    </rPh>
    <rPh sb="19" eb="20">
      <t>ネン</t>
    </rPh>
    <rPh sb="20" eb="21">
      <t>ド</t>
    </rPh>
    <rPh sb="23" eb="24">
      <t>ク</t>
    </rPh>
    <rPh sb="25" eb="26">
      <t>コ</t>
    </rPh>
    <rPh sb="27" eb="29">
      <t>ヨテイ</t>
    </rPh>
    <rPh sb="29" eb="30">
      <t>ガク</t>
    </rPh>
    <phoneticPr fontId="1"/>
  </si>
  <si>
    <t>（11）ベースアップ評価料の前年度からの繰越額（令和７年度届出時のみ記載）</t>
    <rPh sb="10" eb="13">
      <t>ヒョウカリョウ</t>
    </rPh>
    <phoneticPr fontId="1"/>
  </si>
  <si>
    <t>（15）（８）及び（９）について全てベア等実施分に充当しているか。</t>
    <rPh sb="7" eb="8">
      <t>オヨ</t>
    </rPh>
    <rPh sb="16" eb="17">
      <t>スベ</t>
    </rPh>
    <rPh sb="20" eb="21">
      <t>トウ</t>
    </rPh>
    <rPh sb="21" eb="24">
      <t>ジッシブン</t>
    </rPh>
    <rPh sb="25" eb="27">
      <t>ジュウトウ</t>
    </rPh>
    <phoneticPr fontId="1"/>
  </si>
  <si>
    <t>（23）看護職員等の常勤換算数【賃金改善実施期間（２）の開始月時点】</t>
    <rPh sb="4" eb="6">
      <t>カンゴ</t>
    </rPh>
    <rPh sb="6" eb="8">
      <t>ショクイン</t>
    </rPh>
    <rPh sb="8" eb="9">
      <t>トウ</t>
    </rPh>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</si>
  <si>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（24）賃金改善する前の看護職員等の基本給等総額【賃金改善実施期間（２）の開始月】</t>
    <rPh sb="12" eb="14">
      <t>カンゴ</t>
    </rPh>
    <rPh sb="14" eb="16">
      <t>ショクイン</t>
    </rPh>
    <rPh sb="16" eb="17">
      <t>トウ</t>
    </rPh>
    <phoneticPr fontId="1"/>
  </si>
  <si>
    <t>（25）賃金改善した後の看護職員等の基本給等総額【賃金改善実施期間（２）の開始月】</t>
    <rPh sb="12" eb="14">
      <t>カンゴ</t>
    </rPh>
    <rPh sb="14" eb="16">
      <t>ショクイン</t>
    </rPh>
    <rPh sb="16" eb="17">
      <t>トウ</t>
    </rPh>
    <phoneticPr fontId="1"/>
  </si>
  <si>
    <t>（26）基本給等に係る賃金改善の見込み額（１ヶ月分）【（25）－（24）】</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</si>
  <si>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（27）うち定期昇給相当分</t>
    <phoneticPr fontId="1"/>
  </si>
  <si>
    <t>（28）うちベア等実施分</t>
    <rPh sb="8" eb="9">
      <t>トウ</t>
    </rPh>
    <rPh sb="9" eb="11">
      <t>ジッシ</t>
    </rPh>
    <rPh sb="11" eb="12">
      <t>ブン</t>
    </rPh>
    <phoneticPr fontId="1"/>
  </si>
  <si>
    <t>（29）ベア等による賃金増率【（28）÷（24）】</t>
    <rPh sb="6" eb="7">
      <t>トウ</t>
    </rPh>
    <rPh sb="10" eb="12">
      <t>チンギン</t>
    </rPh>
    <rPh sb="12" eb="13">
      <t>ゾウ</t>
    </rPh>
    <rPh sb="13" eb="14">
      <t>リツ</t>
    </rPh>
    <phoneticPr fontId="1"/>
  </si>
  <si>
    <t>（30）薬剤師の常勤換算数【賃金改善実施期間（２）の開始月時点】</t>
    <rPh sb="4" eb="7">
      <t>ヤクザイシ</t>
    </rPh>
    <rPh sb="8" eb="10">
      <t>ジョウキン</t>
    </rPh>
    <rPh sb="10" eb="12">
      <t>カンザン</t>
    </rPh>
    <rPh sb="12" eb="13">
      <t>スウ</t>
    </rPh>
    <rPh sb="14" eb="16">
      <t>チンギン</t>
    </rPh>
    <rPh sb="16" eb="18">
      <t>カイゼン</t>
    </rPh>
    <rPh sb="18" eb="20">
      <t>ジッシ</t>
    </rPh>
    <rPh sb="20" eb="22">
      <t>キカン</t>
    </rPh>
    <rPh sb="26" eb="28">
      <t>カイシ</t>
    </rPh>
    <rPh sb="28" eb="29">
      <t>ツキ</t>
    </rPh>
    <rPh sb="29" eb="31">
      <t>ジテン</t>
    </rPh>
    <phoneticPr fontId="1"/>
  </si>
  <si>
    <t>（31）賃金改善する前の薬剤師の基本給等総額【賃金改善実施期間（２）の開始月】</t>
    <rPh sb="12" eb="15">
      <t>ヤクザイシ</t>
    </rPh>
    <phoneticPr fontId="1"/>
  </si>
  <si>
    <t>（32）賃金改善した後の薬剤師の基本給等総額【賃金改善実施期間（２）の開始月】</t>
    <rPh sb="12" eb="15">
      <t>ヤクザイシ</t>
    </rPh>
    <phoneticPr fontId="1"/>
  </si>
  <si>
    <t>（33）基本給等に係る賃金改善の見込み額（１ヶ月分）【（32）－（31）】</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</si>
  <si>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（34）うち定期昇給相当分</t>
    <phoneticPr fontId="1"/>
  </si>
  <si>
    <t>（35）うちベア等実施分</t>
    <rPh sb="8" eb="9">
      <t>トウ</t>
    </rPh>
    <rPh sb="9" eb="11">
      <t>ジッシ</t>
    </rPh>
    <rPh sb="11" eb="12">
      <t>ブン</t>
    </rPh>
    <phoneticPr fontId="1"/>
  </si>
  <si>
    <t>（36）ベア等による賃金増率【（35）÷（31）】</t>
    <rPh sb="6" eb="7">
      <t>トウ</t>
    </rPh>
    <rPh sb="10" eb="12">
      <t>チンギン</t>
    </rPh>
    <rPh sb="12" eb="13">
      <t>ゾウ</t>
    </rPh>
    <rPh sb="13" eb="14">
      <t>リツ</t>
    </rPh>
    <phoneticPr fontId="1"/>
  </si>
  <si>
    <t>（37）看護補助者の常勤換算数【賃金改善実施期間（２）の開始月時点】</t>
    <rPh sb="4" eb="6">
      <t>カンゴ</t>
    </rPh>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</si>
  <si>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（38）賃金改善する前の看護補助者の基本給等総額【賃金改善実施期間（２）の開始月】</t>
    <rPh sb="12" eb="14">
      <t>カンゴ</t>
    </rPh>
    <phoneticPr fontId="1"/>
  </si>
  <si>
    <t>（39）賃金改善した後の看護補助者の基本給等総額【賃金改善実施期間（２）の開始月】</t>
    <rPh sb="12" eb="14">
      <t>カンゴ</t>
    </rPh>
    <phoneticPr fontId="1"/>
  </si>
  <si>
    <t>（40）基本給等に係る賃金改善の見込み額（１ヶ月分）【（39）－（38）】</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</si>
  <si>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（41）うち定期昇給相当分</t>
    <phoneticPr fontId="1"/>
  </si>
  <si>
    <t>（42）うちベア等実施分</t>
    <rPh sb="8" eb="9">
      <t>トウ</t>
    </rPh>
    <rPh sb="9" eb="11">
      <t>ジッシ</t>
    </rPh>
    <rPh sb="11" eb="12">
      <t>ブン</t>
    </rPh>
    <phoneticPr fontId="1"/>
  </si>
  <si>
    <t>（43）ベア等による賃金増率【（42）÷（38）】</t>
    <rPh sb="6" eb="7">
      <t>トウ</t>
    </rPh>
    <rPh sb="10" eb="12">
      <t>チンギン</t>
    </rPh>
    <rPh sb="12" eb="13">
      <t>ゾウ</t>
    </rPh>
    <rPh sb="13" eb="14">
      <t>リツ</t>
    </rPh>
    <phoneticPr fontId="1"/>
  </si>
  <si>
    <t>（47）基本給等に係る賃金改善の見込み額（１ヶ月分）【（46）－（45）】</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</si>
  <si>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（48）うち定期昇給相当分</t>
    <phoneticPr fontId="1"/>
  </si>
  <si>
    <t>（49）うちベア等実施分</t>
    <rPh sb="8" eb="9">
      <t>トウ</t>
    </rPh>
    <rPh sb="9" eb="11">
      <t>ジッシ</t>
    </rPh>
    <rPh sb="11" eb="12">
      <t>ブン</t>
    </rPh>
    <phoneticPr fontId="1"/>
  </si>
  <si>
    <t>（50）ベア等による賃金増率【（49）÷（45）】</t>
    <rPh sb="6" eb="7">
      <t>トウ</t>
    </rPh>
    <rPh sb="10" eb="12">
      <t>チンギン</t>
    </rPh>
    <rPh sb="12" eb="13">
      <t>ゾウ</t>
    </rPh>
    <rPh sb="13" eb="14">
      <t>リツ</t>
    </rPh>
    <phoneticPr fontId="1"/>
  </si>
  <si>
    <t>（59）賃金改善する前の40歳未満の勤務医師等の給与総額【賃金改善実施期間（２）の開始月】</t>
    <rPh sb="24" eb="26">
      <t>キュウヨ</t>
    </rPh>
    <phoneticPr fontId="1"/>
  </si>
  <si>
    <t>（61）賃金改善した後の40歳未満の勤務医師等の給与総額【賃金改善実施期間（２）の開始月】</t>
    <rPh sb="24" eb="26">
      <t>キュウヨ</t>
    </rPh>
    <phoneticPr fontId="1"/>
  </si>
  <si>
    <t>（69）賃金改善する前の事務職員の給与総額（賃金改善実施期間（②）の開始月）</t>
    <rPh sb="17" eb="19">
      <t>キュウヨ</t>
    </rPh>
    <phoneticPr fontId="1"/>
  </si>
  <si>
    <t>（71）賃金改善した後の事務職員の給与総額（賃金改善実施期間（②）の開始月）</t>
    <rPh sb="17" eb="19">
      <t>キュウヨ</t>
    </rPh>
    <phoneticPr fontId="1"/>
  </si>
  <si>
    <t>本報告書の記載内容に虚偽が無いことを証明するとともに、記載内容を証明する資料を適切に保管していることを誓約します。</t>
    <rPh sb="0" eb="1">
      <t>ホン</t>
    </rPh>
    <rPh sb="1" eb="4">
      <t>ホウコクショ</t>
    </rPh>
    <rPh sb="5" eb="7">
      <t>キサイ</t>
    </rPh>
    <rPh sb="7" eb="9">
      <t>ナイヨウ</t>
    </rPh>
    <rPh sb="10" eb="12">
      <t>キョギ</t>
    </rPh>
    <rPh sb="13" eb="14">
      <t>ナ</t>
    </rPh>
    <rPh sb="18" eb="20">
      <t>ショウメイ</t>
    </rPh>
    <rPh sb="27" eb="29">
      <t>キサイ</t>
    </rPh>
    <rPh sb="29" eb="31">
      <t>ナイヨウ</t>
    </rPh>
    <rPh sb="32" eb="34">
      <t>ショウメイ</t>
    </rPh>
    <rPh sb="36" eb="38">
      <t>シリョウ</t>
    </rPh>
    <rPh sb="39" eb="41">
      <t>テキセツ</t>
    </rPh>
    <rPh sb="42" eb="44">
      <t>ホカン</t>
    </rPh>
    <phoneticPr fontId="1"/>
  </si>
  <si>
    <t>開設者名：</t>
    <rPh sb="0" eb="3">
      <t>カイセツシャ</t>
    </rPh>
    <rPh sb="3" eb="4">
      <t>メイ</t>
    </rPh>
    <phoneticPr fontId="1"/>
  </si>
  <si>
    <t>（診療所）賃金改善実績報告書（令和</t>
    <rPh sb="1" eb="4">
      <t>シンリョウジョ</t>
    </rPh>
    <rPh sb="5" eb="7">
      <t>チンギン</t>
    </rPh>
    <rPh sb="7" eb="9">
      <t>カイゼン</t>
    </rPh>
    <rPh sb="9" eb="11">
      <t>ジッセキ</t>
    </rPh>
    <phoneticPr fontId="1"/>
  </si>
  <si>
    <t>（Ⅱに該当する場合）外来・在宅ベースアップ評価料（Ⅱ）等の実績額【（３）の期間中】</t>
    <rPh sb="3" eb="5">
      <t>ガイトウ</t>
    </rPh>
    <rPh sb="7" eb="9">
      <t>バアイ</t>
    </rPh>
    <rPh sb="10" eb="12">
      <t>ガイライ</t>
    </rPh>
    <rPh sb="13" eb="15">
      <t>ザイタク</t>
    </rPh>
    <rPh sb="27" eb="28">
      <t>トウ</t>
    </rPh>
    <rPh sb="37" eb="40">
      <t>キカンチュウ</t>
    </rPh>
    <phoneticPr fontId="1"/>
  </si>
  <si>
    <t>（４）外来・在宅ベースアップ評価料（Ⅱ）等の区分</t>
    <rPh sb="3" eb="5">
      <t>ガイライ</t>
    </rPh>
    <rPh sb="6" eb="8">
      <t>ザイタク</t>
    </rPh>
    <rPh sb="20" eb="21">
      <t>トウ</t>
    </rPh>
    <phoneticPr fontId="1"/>
  </si>
  <si>
    <t>（イ）の算定回数</t>
    <rPh sb="4" eb="6">
      <t>サンテイ</t>
    </rPh>
    <rPh sb="6" eb="8">
      <t>カイスウ</t>
    </rPh>
    <phoneticPr fontId="1"/>
  </si>
  <si>
    <t>（ロ）の算定回数</t>
    <rPh sb="4" eb="6">
      <t>サンテイ</t>
    </rPh>
    <rPh sb="6" eb="8">
      <t>カイスウ</t>
    </rPh>
    <phoneticPr fontId="1"/>
  </si>
  <si>
    <t>（６）外来・在宅ベースアップ評価料（Ⅱ）等による収入の実績額</t>
    <rPh sb="3" eb="5">
      <t>ガイライ</t>
    </rPh>
    <rPh sb="6" eb="8">
      <t>ザイタク</t>
    </rPh>
    <rPh sb="20" eb="21">
      <t>トウ</t>
    </rPh>
    <rPh sb="24" eb="26">
      <t>シュウニュウ</t>
    </rPh>
    <rPh sb="27" eb="29">
      <t>ジッセキ</t>
    </rPh>
    <rPh sb="29" eb="30">
      <t>ガク</t>
    </rPh>
    <phoneticPr fontId="1"/>
  </si>
  <si>
    <t>（イ）の実績額</t>
    <rPh sb="4" eb="7">
      <t>ジッセキガク</t>
    </rPh>
    <phoneticPr fontId="1"/>
  </si>
  <si>
    <t>（ロ）の実績額</t>
    <rPh sb="4" eb="7">
      <t>ジッセキガク</t>
    </rPh>
    <phoneticPr fontId="1"/>
  </si>
  <si>
    <t>（11）ベースアップ評価料の前年度からの繰越額【令和７年度届出時のみ記載】</t>
    <rPh sb="10" eb="13">
      <t>ヒョウカリョウ</t>
    </rPh>
    <phoneticPr fontId="1"/>
  </si>
  <si>
    <t>（44）その他の対象職種の常勤換算数【賃金改善実施期間（２）の開始月時点】</t>
    <rPh sb="13" eb="15">
      <t>ジョウキン</t>
    </rPh>
    <rPh sb="15" eb="17">
      <t>カンザン</t>
    </rPh>
    <rPh sb="17" eb="18">
      <t>スウ</t>
    </rPh>
    <rPh sb="19" eb="21">
      <t>チンギン</t>
    </rPh>
    <rPh sb="21" eb="23">
      <t>カイゼン</t>
    </rPh>
    <rPh sb="23" eb="25">
      <t>ジッシ</t>
    </rPh>
    <rPh sb="25" eb="27">
      <t>キカン</t>
    </rPh>
    <rPh sb="31" eb="33">
      <t>カイシ</t>
    </rPh>
    <rPh sb="33" eb="34">
      <t>ツキ</t>
    </rPh>
    <rPh sb="34" eb="36">
      <t>ジテン</t>
    </rPh>
    <phoneticPr fontId="1"/>
  </si>
  <si>
    <t>（45）賃金改善する前のその他の対象職種の基本給等総額【賃金改善実施期間（２）の開始月時点】</t>
    <rPh sb="43" eb="45">
      <t>ジテン</t>
    </rPh>
    <phoneticPr fontId="1"/>
  </si>
  <si>
    <t>（46）賃金改善した後のその他の対象職種の基本給等総額【賃金改善実施期間（２）の開始月時点】</t>
    <rPh sb="43" eb="45">
      <t>ジテン</t>
    </rPh>
    <phoneticPr fontId="1"/>
  </si>
  <si>
    <t>（52）賃金改善する前の40歳未満の勤務医師等の給与総額【賃金改善実施期間（２）の開始月】</t>
    <rPh sb="24" eb="26">
      <t>キュウヨ</t>
    </rPh>
    <phoneticPr fontId="1"/>
  </si>
  <si>
    <t>（54）賃金改善した後の40歳未満の勤務医師等の給与総額【賃金改善実施期間（２）の開始月】</t>
    <rPh sb="24" eb="26">
      <t>キュウヨ</t>
    </rPh>
    <phoneticPr fontId="1"/>
  </si>
  <si>
    <t>（56）給与総額に係る賃金改善の見込み額（１ヶ月分）【（54）－（52）】</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</si>
  <si>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（62）賃金改善する前の事務職員の給与総額【賃金改善実施期間（２）の開始月】</t>
    <rPh sb="17" eb="19">
      <t>キュウヨ</t>
    </rPh>
    <phoneticPr fontId="1"/>
  </si>
  <si>
    <t>（64）賃金改善した後の事務職員の給与総額【賃金改善実施期間（２）の開始月】</t>
    <rPh sb="17" eb="19">
      <t>キュウヨ</t>
    </rPh>
    <phoneticPr fontId="1"/>
  </si>
  <si>
    <t>（66）給与総額に係る賃金改善の見込み額（１ヶ月分）【（64）－（62）】</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</si>
  <si>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（歯科診療所）賃金改善実績報告書（令和</t>
    <rPh sb="1" eb="3">
      <t>シカ</t>
    </rPh>
    <rPh sb="3" eb="6">
      <t>シンリョウジョ</t>
    </rPh>
    <rPh sb="7" eb="9">
      <t>チンギン</t>
    </rPh>
    <rPh sb="9" eb="11">
      <t>カイゼン</t>
    </rPh>
    <rPh sb="11" eb="13">
      <t>ジッセキ</t>
    </rPh>
    <phoneticPr fontId="1"/>
  </si>
  <si>
    <t>（４）歯科外来・在宅ベースアップ評価料（Ⅱ）等の区分</t>
    <rPh sb="5" eb="7">
      <t>ガイライ</t>
    </rPh>
    <rPh sb="8" eb="10">
      <t>ザイタク</t>
    </rPh>
    <rPh sb="22" eb="23">
      <t>トウ</t>
    </rPh>
    <phoneticPr fontId="1"/>
  </si>
  <si>
    <t>（６）歯科外来・在宅ベースアップ評価料（Ⅱ）等による収入の実績額</t>
    <rPh sb="3" eb="5">
      <t>シカ</t>
    </rPh>
    <rPh sb="5" eb="7">
      <t>ガイライ</t>
    </rPh>
    <rPh sb="8" eb="10">
      <t>ザイタク</t>
    </rPh>
    <rPh sb="22" eb="23">
      <t>トウ</t>
    </rPh>
    <rPh sb="26" eb="28">
      <t>シュウニュウ</t>
    </rPh>
    <rPh sb="29" eb="31">
      <t>ジッセキ</t>
    </rPh>
    <rPh sb="31" eb="32">
      <t>ガク</t>
    </rPh>
    <phoneticPr fontId="1"/>
  </si>
  <si>
    <t>前年度からの繰越額【令和７年度届出時のみ記載】</t>
    <phoneticPr fontId="1"/>
  </si>
  <si>
    <t>Ⅴ．歯科衛生士の基本給等に係る事項</t>
    <rPh sb="2" eb="4">
      <t>シカ</t>
    </rPh>
    <rPh sb="4" eb="7">
      <t>エイセイシ</t>
    </rPh>
    <rPh sb="13" eb="14">
      <t>カカ</t>
    </rPh>
    <rPh sb="15" eb="17">
      <t>ジコウ</t>
    </rPh>
    <phoneticPr fontId="1"/>
  </si>
  <si>
    <t>（23）歯科衛生士の常勤換算数【賃金改善実施期間（２）の開始月時点】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</si>
  <si>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（24）賃金改善する前の歯科衛生士の基本給等総額【賃金改善実施期間（２）の開始月】</t>
    <phoneticPr fontId="1"/>
  </si>
  <si>
    <t>（25）賃金改善した後の歯科衛生士の基本給等総額【賃金改善実施期間（２）の開始月】</t>
    <phoneticPr fontId="1"/>
  </si>
  <si>
    <t>（30）歯科技工士の常勤換算数【賃金改善実施期間（２）の開始月時点】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</si>
  <si>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（31）賃金改善する前の歯科技工士の基本給等総額【賃金改善実施期間（２）の開始月】</t>
    <phoneticPr fontId="1"/>
  </si>
  <si>
    <t>（32）賃金改善した後の歯科技工士の基本給等総額【賃金改善実施期間（２）の開始月】</t>
    <phoneticPr fontId="1"/>
  </si>
  <si>
    <t>（37）歯科業務補助者の常勤換算数【賃金改善実施期間（２）の開始月時点】</t>
    <rPh sb="12" eb="14">
      <t>ジョウキン</t>
    </rPh>
    <rPh sb="14" eb="16">
      <t>カンザン</t>
    </rPh>
    <rPh sb="16" eb="17">
      <t>スウ</t>
    </rPh>
    <rPh sb="18" eb="20">
      <t>チンギン</t>
    </rPh>
    <rPh sb="20" eb="22">
      <t>カイゼン</t>
    </rPh>
    <rPh sb="22" eb="24">
      <t>ジッシ</t>
    </rPh>
    <rPh sb="24" eb="26">
      <t>キカン</t>
    </rPh>
    <rPh sb="30" eb="32">
      <t>カイシ</t>
    </rPh>
    <rPh sb="32" eb="33">
      <t>ツキ</t>
    </rPh>
    <rPh sb="33" eb="35">
      <t>ジテン</t>
    </rPh>
    <phoneticPr fontId="1"/>
  </si>
  <si>
    <t>（38）賃金改善する前の歯科業務補助者の基本給等総額【賃金改善実施期間（２）の開始月】</t>
    <phoneticPr fontId="1"/>
  </si>
  <si>
    <t>（39）賃金改善した後の歯科業務補助者の基本給等総額【賃金改善実施期間（２）の開始月】</t>
    <phoneticPr fontId="1"/>
  </si>
  <si>
    <t>参考</t>
    <rPh sb="0" eb="2">
      <t>サンコウ</t>
    </rPh>
    <phoneticPr fontId="5"/>
  </si>
  <si>
    <t>賃金引き上げ計画書作成のための計算シート（IIを算定しない診療所向け）</t>
    <rPh sb="0" eb="2">
      <t>チンギン</t>
    </rPh>
    <rPh sb="2" eb="3">
      <t>ヒ</t>
    </rPh>
    <rPh sb="4" eb="5">
      <t>ア</t>
    </rPh>
    <rPh sb="6" eb="8">
      <t>ケイカク</t>
    </rPh>
    <rPh sb="8" eb="9">
      <t>ショ</t>
    </rPh>
    <rPh sb="9" eb="11">
      <t>サクセイ</t>
    </rPh>
    <rPh sb="15" eb="17">
      <t>ケイサン</t>
    </rPh>
    <rPh sb="24" eb="26">
      <t>サンテイ</t>
    </rPh>
    <rPh sb="29" eb="32">
      <t>シンリョウジョ</t>
    </rPh>
    <rPh sb="32" eb="33">
      <t>ム</t>
    </rPh>
    <phoneticPr fontId="5"/>
  </si>
  <si>
    <t>外来・在宅ベースアップ評価料（Ⅰ）等の届出について</t>
    <rPh sb="0" eb="2">
      <t>ガイライ</t>
    </rPh>
    <rPh sb="3" eb="5">
      <t>ザイタク</t>
    </rPh>
    <rPh sb="11" eb="13">
      <t>ヒョウカ</t>
    </rPh>
    <rPh sb="13" eb="14">
      <t>リョウ</t>
    </rPh>
    <rPh sb="17" eb="18">
      <t>トウ</t>
    </rPh>
    <rPh sb="19" eb="21">
      <t>トドケデ</t>
    </rPh>
    <phoneticPr fontId="5"/>
  </si>
  <si>
    <t>３</t>
    <phoneticPr fontId="1"/>
  </si>
  <si>
    <t>①算出の際に用いる「対象職員の給与総額」の対象期間 （上記「２」の入力に連動）</t>
    <rPh sb="27" eb="29">
      <t>ジョウキ</t>
    </rPh>
    <rPh sb="33" eb="35">
      <t>ニュウリョク</t>
    </rPh>
    <rPh sb="36" eb="38">
      <t>レンドウ</t>
    </rPh>
    <phoneticPr fontId="1"/>
  </si>
  <si>
    <t>【算出の際に用いる「外来・在宅ベースアップ評価料(Ⅰ)等の対象期間 】（上記「２」の入力に連動）</t>
    <rPh sb="27" eb="28">
      <t>トウ</t>
    </rPh>
    <rPh sb="36" eb="38">
      <t>ジョウキ</t>
    </rPh>
    <rPh sb="42" eb="44">
      <t>ニュウリョク</t>
    </rPh>
    <rPh sb="45" eb="47">
      <t>レンドウ</t>
    </rPh>
    <phoneticPr fontId="1"/>
  </si>
  <si>
    <r>
      <t>【対象期間の１月当たりの平均</t>
    </r>
    <r>
      <rPr>
        <sz val="14"/>
        <rFont val="ＭＳ Ｐゴシック"/>
        <family val="3"/>
        <charset val="128"/>
      </rPr>
      <t>回数（実績）】</t>
    </r>
    <rPh sb="1" eb="3">
      <t>タイショウ</t>
    </rPh>
    <rPh sb="3" eb="5">
      <t>キカン</t>
    </rPh>
    <rPh sb="7" eb="8">
      <t>ツキ</t>
    </rPh>
    <rPh sb="8" eb="9">
      <t>ア</t>
    </rPh>
    <rPh sb="14" eb="16">
      <t>カイスウ</t>
    </rPh>
    <rPh sb="17" eb="19">
      <t>ジッセキ</t>
    </rPh>
    <phoneticPr fontId="1"/>
  </si>
  <si>
    <t>　④訪問診療料（同一建物の算定回数</t>
    <rPh sb="2" eb="4">
      <t>ホウモン</t>
    </rPh>
    <rPh sb="4" eb="6">
      <t>シンリョウ</t>
    </rPh>
    <rPh sb="6" eb="7">
      <t>リョウ</t>
    </rPh>
    <rPh sb="8" eb="10">
      <t>ドウイツ</t>
    </rPh>
    <rPh sb="10" eb="12">
      <t>タテモノ</t>
    </rPh>
    <rPh sb="13" eb="15">
      <t>サンテイ</t>
    </rPh>
    <rPh sb="15" eb="17">
      <t>カイスウ</t>
    </rPh>
    <phoneticPr fontId="1"/>
  </si>
  <si>
    <r>
      <t>　⑤</t>
    </r>
    <r>
      <rPr>
        <b/>
        <u/>
        <sz val="14"/>
        <rFont val="ＭＳ Ｐゴシック"/>
        <family val="3"/>
        <charset val="128"/>
      </rPr>
      <t>歯科</t>
    </r>
    <r>
      <rPr>
        <sz val="14"/>
        <rFont val="ＭＳ Ｐゴシック"/>
        <family val="3"/>
      </rPr>
      <t>初診料等の算定回数</t>
    </r>
    <rPh sb="2" eb="4">
      <t>シカ</t>
    </rPh>
    <rPh sb="7" eb="8">
      <t>トウ</t>
    </rPh>
    <phoneticPr fontId="1"/>
  </si>
  <si>
    <r>
      <t>　⑥</t>
    </r>
    <r>
      <rPr>
        <b/>
        <u/>
        <sz val="14"/>
        <rFont val="ＭＳ Ｐゴシック"/>
        <family val="3"/>
        <charset val="128"/>
      </rPr>
      <t>歯科</t>
    </r>
    <r>
      <rPr>
        <sz val="14"/>
        <rFont val="ＭＳ Ｐゴシック"/>
        <family val="3"/>
      </rPr>
      <t>再診料等の算定回数</t>
    </r>
    <rPh sb="2" eb="4">
      <t>シカ</t>
    </rPh>
    <rPh sb="4" eb="7">
      <t>サイシンリョウ</t>
    </rPh>
    <rPh sb="6" eb="7">
      <t>リョウ</t>
    </rPh>
    <rPh sb="7" eb="8">
      <t>トウ</t>
    </rPh>
    <rPh sb="9" eb="11">
      <t>サンテイ</t>
    </rPh>
    <rPh sb="11" eb="13">
      <t>カイスウ</t>
    </rPh>
    <phoneticPr fontId="1"/>
  </si>
  <si>
    <r>
      <t>　⑦</t>
    </r>
    <r>
      <rPr>
        <b/>
        <u/>
        <sz val="14"/>
        <rFont val="ＭＳ Ｐゴシック"/>
        <family val="3"/>
        <charset val="128"/>
      </rPr>
      <t>歯科</t>
    </r>
    <r>
      <rPr>
        <sz val="14"/>
        <rFont val="ＭＳ Ｐゴシック"/>
        <family val="3"/>
      </rPr>
      <t>訪問診療料（同一建物以外）の算定回数</t>
    </r>
    <rPh sb="2" eb="4">
      <t>シカ</t>
    </rPh>
    <rPh sb="4" eb="6">
      <t>ホウモン</t>
    </rPh>
    <rPh sb="6" eb="8">
      <t>シンリョウ</t>
    </rPh>
    <rPh sb="8" eb="9">
      <t>リョウ</t>
    </rPh>
    <rPh sb="18" eb="20">
      <t>サンテイ</t>
    </rPh>
    <rPh sb="20" eb="22">
      <t>カイスウ</t>
    </rPh>
    <phoneticPr fontId="1"/>
  </si>
  <si>
    <r>
      <t>　⑧</t>
    </r>
    <r>
      <rPr>
        <b/>
        <u/>
        <sz val="14"/>
        <rFont val="ＭＳ Ｐゴシック"/>
        <family val="3"/>
        <charset val="128"/>
      </rPr>
      <t>歯科</t>
    </r>
    <r>
      <rPr>
        <sz val="14"/>
        <rFont val="ＭＳ Ｐゴシック"/>
        <family val="3"/>
      </rPr>
      <t>訪問診療料（同一建物）の算定回数</t>
    </r>
    <rPh sb="2" eb="4">
      <t>シカ</t>
    </rPh>
    <rPh sb="4" eb="6">
      <t>ホウモン</t>
    </rPh>
    <rPh sb="6" eb="8">
      <t>シンリョウ</t>
    </rPh>
    <rPh sb="8" eb="9">
      <t>リョウ</t>
    </rPh>
    <rPh sb="16" eb="18">
      <t>サンテイ</t>
    </rPh>
    <rPh sb="18" eb="20">
      <t>カイスウ</t>
    </rPh>
    <phoneticPr fontId="1"/>
  </si>
  <si>
    <t>※　算出対象となる期間の１月当たりの算定回数の平均の数値（小数点第二位を四捨五入）を記載すること。</t>
    <rPh sb="9" eb="11">
      <t>キカン</t>
    </rPh>
    <rPh sb="13" eb="14">
      <t>ツキ</t>
    </rPh>
    <rPh sb="14" eb="15">
      <t>ア</t>
    </rPh>
    <rPh sb="18" eb="20">
      <t>サンテイ</t>
    </rPh>
    <rPh sb="20" eb="22">
      <t>カイスウ</t>
    </rPh>
    <phoneticPr fontId="5"/>
  </si>
  <si>
    <t>項番</t>
    <rPh sb="0" eb="2">
      <t>コウバン</t>
    </rPh>
    <phoneticPr fontId="1"/>
  </si>
  <si>
    <t>betsu2_1</t>
    <phoneticPr fontId="1"/>
  </si>
  <si>
    <t>betsu2_2</t>
  </si>
  <si>
    <t>betsu2_3</t>
  </si>
  <si>
    <t>betsu2_4</t>
  </si>
  <si>
    <t>betsu2_5</t>
  </si>
  <si>
    <t>betsu2_6</t>
  </si>
  <si>
    <t>betsu2_7</t>
  </si>
  <si>
    <t>betsu2_8</t>
  </si>
  <si>
    <t>betsu2_9</t>
  </si>
  <si>
    <t>95_1_1</t>
    <phoneticPr fontId="1"/>
  </si>
  <si>
    <t>95_1_2</t>
    <phoneticPr fontId="1"/>
  </si>
  <si>
    <t>95_2_1</t>
    <phoneticPr fontId="1"/>
  </si>
  <si>
    <t>95_2_2</t>
    <phoneticPr fontId="1"/>
  </si>
  <si>
    <t>95_3_1</t>
    <phoneticPr fontId="1"/>
  </si>
  <si>
    <t>95_3_2</t>
    <phoneticPr fontId="1"/>
  </si>
  <si>
    <t>95_4_1</t>
    <phoneticPr fontId="1"/>
  </si>
  <si>
    <t>96_1_1</t>
    <phoneticPr fontId="1"/>
  </si>
  <si>
    <t>96_1_2</t>
    <phoneticPr fontId="1"/>
  </si>
  <si>
    <t>96_2_1</t>
    <phoneticPr fontId="1"/>
  </si>
  <si>
    <t>96_2_2</t>
    <phoneticPr fontId="1"/>
  </si>
  <si>
    <t>96_3_1</t>
    <phoneticPr fontId="1"/>
  </si>
  <si>
    <t>96_3_2</t>
    <phoneticPr fontId="1"/>
  </si>
  <si>
    <t>96_3_3</t>
    <phoneticPr fontId="1"/>
  </si>
  <si>
    <t>96_4_1</t>
    <phoneticPr fontId="1"/>
  </si>
  <si>
    <t>96_4_2</t>
    <phoneticPr fontId="1"/>
  </si>
  <si>
    <t>96_5_1</t>
    <phoneticPr fontId="1"/>
  </si>
  <si>
    <t>96_6_1</t>
    <phoneticPr fontId="1"/>
  </si>
  <si>
    <t>96_6_2</t>
    <phoneticPr fontId="1"/>
  </si>
  <si>
    <t>96_6_3</t>
  </si>
  <si>
    <t>96_6_4</t>
  </si>
  <si>
    <t>96_6_5</t>
  </si>
  <si>
    <t>96_6_6</t>
  </si>
  <si>
    <t>96_6_7</t>
  </si>
  <si>
    <t>96_6_8</t>
  </si>
  <si>
    <t>96_6_9</t>
  </si>
  <si>
    <t>96_6_10</t>
  </si>
  <si>
    <t>96_6_11</t>
  </si>
  <si>
    <t>96_6_12</t>
  </si>
  <si>
    <t>96_6_13</t>
  </si>
  <si>
    <t>96_6_14</t>
  </si>
  <si>
    <t>96_6_15</t>
  </si>
  <si>
    <t>96_6_16</t>
  </si>
  <si>
    <t>96_6_17</t>
  </si>
  <si>
    <t>96_6_18</t>
  </si>
  <si>
    <t>96_6_19</t>
  </si>
  <si>
    <t>96_6_20</t>
  </si>
  <si>
    <t>96_6_21</t>
  </si>
  <si>
    <t>96_6_22</t>
  </si>
  <si>
    <t>96_6_23</t>
  </si>
  <si>
    <t>96_6_24</t>
  </si>
  <si>
    <t>96_6_25</t>
  </si>
  <si>
    <t>96_6_26</t>
  </si>
  <si>
    <t>96_6_27</t>
  </si>
  <si>
    <t>96_6_28</t>
  </si>
  <si>
    <t>96_7_1</t>
    <phoneticPr fontId="1"/>
  </si>
  <si>
    <t>96_7_2</t>
    <phoneticPr fontId="1"/>
  </si>
  <si>
    <t>96_7_3</t>
  </si>
  <si>
    <t>96_7_4</t>
  </si>
  <si>
    <t>96_8_1</t>
    <phoneticPr fontId="1"/>
  </si>
  <si>
    <t>96_8_2</t>
    <phoneticPr fontId="1"/>
  </si>
  <si>
    <t>96_8_3</t>
  </si>
  <si>
    <t>96_8_4</t>
  </si>
  <si>
    <t>97_1_1</t>
    <phoneticPr fontId="1"/>
  </si>
  <si>
    <t>97_1_2</t>
    <phoneticPr fontId="1"/>
  </si>
  <si>
    <t>97_2_1</t>
    <phoneticPr fontId="1"/>
  </si>
  <si>
    <t>97_2_2</t>
    <phoneticPr fontId="1"/>
  </si>
  <si>
    <t>97_2_3</t>
  </si>
  <si>
    <t>97_3_1</t>
    <phoneticPr fontId="1"/>
  </si>
  <si>
    <t>97_4_1</t>
    <phoneticPr fontId="1"/>
  </si>
  <si>
    <t>97_4_2</t>
    <phoneticPr fontId="1"/>
  </si>
  <si>
    <t>97_4_3</t>
  </si>
  <si>
    <t>97_4_4</t>
  </si>
  <si>
    <t>97_4_5</t>
  </si>
  <si>
    <t>97_4_6</t>
  </si>
  <si>
    <t>97_4_7</t>
  </si>
  <si>
    <t>97_4_8</t>
  </si>
  <si>
    <t>97_4_9</t>
  </si>
  <si>
    <t>97_4_10</t>
  </si>
  <si>
    <t>97_4_11</t>
  </si>
  <si>
    <t>97_4_12</t>
  </si>
  <si>
    <t>97_4_13</t>
  </si>
  <si>
    <t>97_4_14</t>
  </si>
  <si>
    <t>97_4_15</t>
  </si>
  <si>
    <t>97_4_16</t>
  </si>
  <si>
    <t>97_4_17</t>
  </si>
  <si>
    <t>97_4_18</t>
  </si>
  <si>
    <t>97_4_19</t>
  </si>
  <si>
    <t>97_4_20</t>
  </si>
  <si>
    <t>97_4_21</t>
  </si>
  <si>
    <t>97_4_22</t>
  </si>
  <si>
    <t>97_4_23</t>
  </si>
  <si>
    <t>97_4_24</t>
  </si>
  <si>
    <t>97_4_25</t>
  </si>
  <si>
    <t>97_4_26</t>
  </si>
  <si>
    <t>97_4_27</t>
  </si>
  <si>
    <t>97_4_28</t>
  </si>
  <si>
    <t>97_4_29</t>
  </si>
  <si>
    <t>97_5_1</t>
    <phoneticPr fontId="1"/>
  </si>
  <si>
    <t>97_5_2</t>
    <phoneticPr fontId="1"/>
  </si>
  <si>
    <t>97_5_3</t>
  </si>
  <si>
    <t>97_5_4</t>
  </si>
  <si>
    <t>97_6_1</t>
    <phoneticPr fontId="1"/>
  </si>
  <si>
    <t>kbu_0_1</t>
    <phoneticPr fontId="1"/>
  </si>
  <si>
    <t>kbu_0_2</t>
  </si>
  <si>
    <t>kbu_1_1</t>
    <phoneticPr fontId="1"/>
  </si>
  <si>
    <t>kbu_1_2</t>
  </si>
  <si>
    <t>kbu_1_3</t>
  </si>
  <si>
    <t>kbu_1_4</t>
  </si>
  <si>
    <t>kbu_1_5</t>
  </si>
  <si>
    <t>kbu_1_6</t>
  </si>
  <si>
    <t>kbu_1_7</t>
  </si>
  <si>
    <t>kbu_1_8</t>
  </si>
  <si>
    <t>kbu_1_9</t>
  </si>
  <si>
    <t>kbu_1_10</t>
  </si>
  <si>
    <t>kbu_1_11</t>
  </si>
  <si>
    <t>kbu_2-1_1</t>
    <phoneticPr fontId="1"/>
  </si>
  <si>
    <t>kbu_2-1_2</t>
  </si>
  <si>
    <t>kbu_2-1_3</t>
  </si>
  <si>
    <t>kbu_2-1_4</t>
  </si>
  <si>
    <t>kbu_2-1_5</t>
  </si>
  <si>
    <t>kbu_2-1_6</t>
  </si>
  <si>
    <t>kbu_2-1_7</t>
  </si>
  <si>
    <t>kbu_2-1_8</t>
  </si>
  <si>
    <t>kbu_2-1_9</t>
  </si>
  <si>
    <t>kbu_2-2_1</t>
    <phoneticPr fontId="1"/>
  </si>
  <si>
    <t>kbu_2-2_1check</t>
    <phoneticPr fontId="1"/>
  </si>
  <si>
    <t>kbu_2-2_2</t>
  </si>
  <si>
    <t>kbu_2-2_3</t>
  </si>
  <si>
    <t>kbu_2-2_4</t>
  </si>
  <si>
    <t>kbu_2-2_5</t>
  </si>
  <si>
    <t>kbu_3_1</t>
    <phoneticPr fontId="1"/>
  </si>
  <si>
    <t>kbu_3_2</t>
  </si>
  <si>
    <t>kbu_3_3</t>
  </si>
  <si>
    <t>kbu_3_4</t>
  </si>
  <si>
    <t>kbu_3_5</t>
  </si>
  <si>
    <t>kbu_3_6</t>
  </si>
  <si>
    <t>kbu_3_7</t>
  </si>
  <si>
    <t>kbu_4_1</t>
    <phoneticPr fontId="1"/>
  </si>
  <si>
    <t>kbu_4_2</t>
  </si>
  <si>
    <t>kbu_4_3</t>
  </si>
  <si>
    <t>kbu_4_4</t>
  </si>
  <si>
    <t>kbu_4_5</t>
  </si>
  <si>
    <t>kbu_4_6</t>
  </si>
  <si>
    <t>kbu_4_7</t>
  </si>
  <si>
    <t>kbu_5_1</t>
    <phoneticPr fontId="1"/>
  </si>
  <si>
    <t>kbu_5_2</t>
  </si>
  <si>
    <t>kbu_5_3</t>
  </si>
  <si>
    <t>kbu_5_4</t>
  </si>
  <si>
    <t>kbu_5_5</t>
  </si>
  <si>
    <t>kbu_5_6</t>
  </si>
  <si>
    <t>kbu_5_7</t>
  </si>
  <si>
    <t>kbu_6_1</t>
    <phoneticPr fontId="1"/>
  </si>
  <si>
    <t>kbu_6_2</t>
  </si>
  <si>
    <t>kbu_6_3</t>
  </si>
  <si>
    <t>kbu_6_4</t>
  </si>
  <si>
    <t>kbu_6_5</t>
  </si>
  <si>
    <t>kbu_6_6</t>
  </si>
  <si>
    <t>kbu_6_7</t>
  </si>
  <si>
    <t>kbu_7_1</t>
    <phoneticPr fontId="1"/>
  </si>
  <si>
    <t>kbu_7_2</t>
  </si>
  <si>
    <t>kbu_7_3</t>
  </si>
  <si>
    <t>kbu_7_4</t>
  </si>
  <si>
    <t>kbu_7_5</t>
  </si>
  <si>
    <t>kbu_7_6</t>
  </si>
  <si>
    <t>kbu_7_7</t>
  </si>
  <si>
    <t>kbu_8_1</t>
    <phoneticPr fontId="1"/>
  </si>
  <si>
    <t>kbu_8_2</t>
  </si>
  <si>
    <t>kbu_8_3</t>
  </si>
  <si>
    <t>kbu_8_4</t>
  </si>
  <si>
    <t>kbu_8_5</t>
  </si>
  <si>
    <t>kbu_8_6</t>
  </si>
  <si>
    <t>kbu_8_7</t>
  </si>
  <si>
    <t>kbu_9_1</t>
    <phoneticPr fontId="1"/>
  </si>
  <si>
    <t>kbu_9_2</t>
  </si>
  <si>
    <t>kbu_9_3</t>
  </si>
  <si>
    <t>kbu_9_4</t>
  </si>
  <si>
    <t>kbu_9_5</t>
  </si>
  <si>
    <t>kbu_9_6</t>
  </si>
  <si>
    <t>kbu_9_7</t>
  </si>
  <si>
    <t>kbu_9_8</t>
  </si>
  <si>
    <t>kbu_9_9</t>
  </si>
  <si>
    <t>kbu_9_10</t>
  </si>
  <si>
    <t>kbu_10_1</t>
    <phoneticPr fontId="1"/>
  </si>
  <si>
    <t>kbu_10_2</t>
  </si>
  <si>
    <t>kbu_10_3</t>
  </si>
  <si>
    <t>kbu_10_4</t>
  </si>
  <si>
    <t>kbu_10_5</t>
  </si>
  <si>
    <t>kbu_10_6</t>
  </si>
  <si>
    <t>kbu_10_7</t>
  </si>
  <si>
    <t>kbu_10_8</t>
  </si>
  <si>
    <t>kbu_10_9</t>
  </si>
  <si>
    <t>kbu_10_10</t>
  </si>
  <si>
    <t>kbu_11_1</t>
    <phoneticPr fontId="1"/>
  </si>
  <si>
    <t>kbu_11_2</t>
  </si>
  <si>
    <t>kbu_11_3</t>
  </si>
  <si>
    <t>kbu_11_4</t>
  </si>
  <si>
    <t>kbu_11_5</t>
  </si>
  <si>
    <t>kbu_00_1</t>
    <phoneticPr fontId="1"/>
  </si>
  <si>
    <t>kbu_00_2</t>
  </si>
  <si>
    <t>kbu_00_3</t>
  </si>
  <si>
    <t>kbu_00_4</t>
  </si>
  <si>
    <t>kmu_0_1</t>
    <phoneticPr fontId="1"/>
  </si>
  <si>
    <t>kmu_0_2</t>
  </si>
  <si>
    <t>kmu_1_1</t>
  </si>
  <si>
    <t>kmu_1_2</t>
  </si>
  <si>
    <t>kmu_1_3</t>
  </si>
  <si>
    <t>kmu_1_4</t>
  </si>
  <si>
    <t>kmu_1_5</t>
  </si>
  <si>
    <t>kmu_1_6</t>
  </si>
  <si>
    <t>kmu_1_7</t>
  </si>
  <si>
    <t>kmu_1_8</t>
  </si>
  <si>
    <t>kmu_1_9</t>
  </si>
  <si>
    <t>kmu_1_10</t>
  </si>
  <si>
    <t>kmu_1_11</t>
  </si>
  <si>
    <t>kmu_2_1</t>
  </si>
  <si>
    <t>kmu_3-1_1</t>
  </si>
  <si>
    <t>kmu_3-1_2</t>
  </si>
  <si>
    <t>kmu_3-1_3</t>
  </si>
  <si>
    <t>kmu_3-1_4</t>
  </si>
  <si>
    <t>kmu_3-1_5</t>
  </si>
  <si>
    <t>kmu_3-1_6</t>
  </si>
  <si>
    <t>kmu_3-1_7</t>
  </si>
  <si>
    <t>kmu_3-1_8</t>
  </si>
  <si>
    <t>kmu_3-1_9</t>
  </si>
  <si>
    <t>kmu_3-1_10</t>
  </si>
  <si>
    <t>kmu_3-1_11</t>
  </si>
  <si>
    <t>kmu_3-1_12</t>
  </si>
  <si>
    <t>kmu_3-2_1</t>
  </si>
  <si>
    <t>kmu_3-2_1check</t>
    <phoneticPr fontId="1"/>
  </si>
  <si>
    <t>kmu_3-2_2</t>
  </si>
  <si>
    <t>kmu_3-2_3</t>
  </si>
  <si>
    <t>kmu_3-2_4</t>
  </si>
  <si>
    <t>kmu_3-2_5</t>
  </si>
  <si>
    <t>kmu_4_1</t>
  </si>
  <si>
    <t>kmu_4_2</t>
  </si>
  <si>
    <t>kmu_4_3</t>
  </si>
  <si>
    <t>kmu_4_4</t>
  </si>
  <si>
    <t>kmu_4_5</t>
  </si>
  <si>
    <t>kmu_4_6</t>
  </si>
  <si>
    <t>kmu_4_7</t>
  </si>
  <si>
    <t>kmu_5_1</t>
  </si>
  <si>
    <t>kmu_5_2</t>
  </si>
  <si>
    <t>kmu_5_3</t>
  </si>
  <si>
    <t>kmu_5_4</t>
  </si>
  <si>
    <t>kmu_5_5</t>
  </si>
  <si>
    <t>kmu_5_6</t>
  </si>
  <si>
    <t>kmu_5_7</t>
  </si>
  <si>
    <t>kmu_6_1</t>
  </si>
  <si>
    <t>kmu_6_2</t>
  </si>
  <si>
    <t>kmu_6_3</t>
  </si>
  <si>
    <t>kmu_6_4</t>
  </si>
  <si>
    <t>kmu_6_5</t>
  </si>
  <si>
    <t>kmu_6_6</t>
  </si>
  <si>
    <t>kmu_6_7</t>
  </si>
  <si>
    <t>kmu_7_1</t>
  </si>
  <si>
    <t>kmu_7_2</t>
  </si>
  <si>
    <t>kmu_7_3</t>
  </si>
  <si>
    <t>kmu_7_4</t>
  </si>
  <si>
    <t>kmu_7_5</t>
  </si>
  <si>
    <t>kmu_7_6</t>
  </si>
  <si>
    <t>kmu_7_7</t>
  </si>
  <si>
    <t>kmu_8_1</t>
  </si>
  <si>
    <t>kmu_8_2</t>
  </si>
  <si>
    <t>kmu_8_3</t>
  </si>
  <si>
    <t>kmu_8_4</t>
  </si>
  <si>
    <t>kmu_8_5</t>
  </si>
  <si>
    <t>kmu_8_6</t>
  </si>
  <si>
    <t>kmu_8_7</t>
  </si>
  <si>
    <t>kmu_9_1</t>
  </si>
  <si>
    <t>kmu_9_2</t>
  </si>
  <si>
    <t>kmu_9_3</t>
  </si>
  <si>
    <t>kmu_9_4</t>
  </si>
  <si>
    <t>kmu_9_5</t>
  </si>
  <si>
    <t>kmu_9_6</t>
  </si>
  <si>
    <t>kmu_9_7</t>
  </si>
  <si>
    <t>kmu_9_8</t>
  </si>
  <si>
    <t>kmu_9_9</t>
  </si>
  <si>
    <t>kmu_10_1</t>
  </si>
  <si>
    <t>kmu_10_2</t>
  </si>
  <si>
    <t>kmu_10_3</t>
  </si>
  <si>
    <t>kmu_10_4</t>
  </si>
  <si>
    <t>kmu_10_5</t>
  </si>
  <si>
    <t>kmu_10_6</t>
  </si>
  <si>
    <t>kmu_10_7</t>
  </si>
  <si>
    <t>kmu_10_8</t>
  </si>
  <si>
    <t>kmu_10_9</t>
  </si>
  <si>
    <t>kmu_10_10</t>
  </si>
  <si>
    <t>kmu_10_11</t>
  </si>
  <si>
    <t>kmu_11_1</t>
  </si>
  <si>
    <t>kmu_11_2</t>
  </si>
  <si>
    <t>kmu_11_3</t>
  </si>
  <si>
    <t>kmu_11_4</t>
  </si>
  <si>
    <t>kmu_11_5</t>
  </si>
  <si>
    <t>kmu_00_1</t>
    <phoneticPr fontId="1"/>
  </si>
  <si>
    <t>kmu_00_2</t>
  </si>
  <si>
    <t>kmu_00_3</t>
  </si>
  <si>
    <t>kmu_00_4</t>
  </si>
  <si>
    <t>ksu_0_1</t>
    <phoneticPr fontId="1"/>
  </si>
  <si>
    <t>ksu_0_2</t>
  </si>
  <si>
    <t>ksu_1_1</t>
    <phoneticPr fontId="1"/>
  </si>
  <si>
    <t>ksu_1_2</t>
  </si>
  <si>
    <t>ksu_1_3</t>
  </si>
  <si>
    <t>ksu_1_4</t>
  </si>
  <si>
    <t>ksu_1_5</t>
  </si>
  <si>
    <t>ksu_1_6</t>
  </si>
  <si>
    <t>ksu_1_7</t>
  </si>
  <si>
    <t>ksu_1_8</t>
  </si>
  <si>
    <t>ksu_1_9</t>
  </si>
  <si>
    <t>ksu_1_10</t>
  </si>
  <si>
    <t>ksu_1_11</t>
  </si>
  <si>
    <t>ksu_2_1</t>
    <phoneticPr fontId="1"/>
  </si>
  <si>
    <t>ksu_3-1_1</t>
    <phoneticPr fontId="1"/>
  </si>
  <si>
    <t>ksu_3-1_2</t>
  </si>
  <si>
    <t>ksu_3-1_3</t>
  </si>
  <si>
    <t>ksu_3-1_4</t>
  </si>
  <si>
    <t>ksu_3-1_5</t>
  </si>
  <si>
    <t>ksu_3-1_6</t>
  </si>
  <si>
    <t>ksu_3-1_7</t>
  </si>
  <si>
    <t>ksu_3-1_8</t>
  </si>
  <si>
    <t>ksu_3-1_9</t>
  </si>
  <si>
    <t>ksu_3-1_10</t>
  </si>
  <si>
    <t>ksu_3-1_11</t>
  </si>
  <si>
    <t>ksu_3-1_12</t>
  </si>
  <si>
    <t>ksu_3-2_1</t>
    <phoneticPr fontId="1"/>
  </si>
  <si>
    <t>ksu_3-2_1check</t>
    <phoneticPr fontId="1"/>
  </si>
  <si>
    <t>ksu_3-2_2</t>
  </si>
  <si>
    <t>ksu_3-2_3</t>
  </si>
  <si>
    <t>ksu_3-2_4</t>
  </si>
  <si>
    <t>ksu_3-2_5</t>
  </si>
  <si>
    <t>ksu_4_1</t>
    <phoneticPr fontId="1"/>
  </si>
  <si>
    <t>ksu_4_2</t>
  </si>
  <si>
    <t>ksu_4_3</t>
  </si>
  <si>
    <t>ksu_4_4</t>
  </si>
  <si>
    <t>ksu_4_5</t>
  </si>
  <si>
    <t>ksu_4_6</t>
  </si>
  <si>
    <t>ksu_4_7</t>
  </si>
  <si>
    <t>ksu_5_1</t>
    <phoneticPr fontId="1"/>
  </si>
  <si>
    <t>ksu_5_2</t>
  </si>
  <si>
    <t>ksu_5_3</t>
  </si>
  <si>
    <t>ksu_5_4</t>
  </si>
  <si>
    <t>ksu_5_5</t>
  </si>
  <si>
    <t>ksu_5_6</t>
  </si>
  <si>
    <t>ksu_5_7</t>
  </si>
  <si>
    <t>ksu_6_1</t>
    <phoneticPr fontId="1"/>
  </si>
  <si>
    <t>ksu_6_2</t>
  </si>
  <si>
    <t>ksu_6_3</t>
  </si>
  <si>
    <t>ksu_6_4</t>
  </si>
  <si>
    <t>ksu_6_5</t>
  </si>
  <si>
    <t>ksu_6_6</t>
  </si>
  <si>
    <t>ksu_6_7</t>
  </si>
  <si>
    <t>ksu_7_1</t>
    <phoneticPr fontId="1"/>
  </si>
  <si>
    <t>ksu_7_2</t>
  </si>
  <si>
    <t>ksu_7_3</t>
  </si>
  <si>
    <t>ksu_7_4</t>
  </si>
  <si>
    <t>ksu_7_5</t>
  </si>
  <si>
    <t>ksu_7_6</t>
  </si>
  <si>
    <t>ksu_7_7</t>
  </si>
  <si>
    <t>ksu_8_1</t>
    <phoneticPr fontId="1"/>
  </si>
  <si>
    <t>ksu_8_2</t>
  </si>
  <si>
    <t>ksu_8_3</t>
  </si>
  <si>
    <t>ksu_8_4</t>
  </si>
  <si>
    <t>ksu_8_5</t>
  </si>
  <si>
    <t>ksu_8_6</t>
  </si>
  <si>
    <t>ksu_8_7</t>
  </si>
  <si>
    <t>ksu_9_1</t>
    <phoneticPr fontId="1"/>
  </si>
  <si>
    <t>ksu_9_2</t>
  </si>
  <si>
    <t>ksu_9_3</t>
  </si>
  <si>
    <t>ksu_9_4</t>
  </si>
  <si>
    <t>ksu_9_5</t>
  </si>
  <si>
    <t>ksu_9_6</t>
  </si>
  <si>
    <t>ksu_9_7</t>
  </si>
  <si>
    <t>ksu_9_8</t>
  </si>
  <si>
    <t>ksu_9_9</t>
  </si>
  <si>
    <t>ksu_9_10</t>
  </si>
  <si>
    <t>ksu_10_1</t>
    <phoneticPr fontId="1"/>
  </si>
  <si>
    <t>ksu_10_2</t>
  </si>
  <si>
    <t>ksu_10_3</t>
  </si>
  <si>
    <t>ksu_10_4</t>
  </si>
  <si>
    <t>ksu_10_5</t>
  </si>
  <si>
    <t>ksu_10_6</t>
  </si>
  <si>
    <t>ksu_10_7</t>
  </si>
  <si>
    <t>ksu_10_8</t>
  </si>
  <si>
    <t>ksu_10_9</t>
  </si>
  <si>
    <t>ksu_10_10</t>
  </si>
  <si>
    <t>ksu_11_1</t>
    <phoneticPr fontId="1"/>
  </si>
  <si>
    <t>ksu_11_2</t>
  </si>
  <si>
    <t>ksu_11_3</t>
  </si>
  <si>
    <t>ksu_11_4</t>
  </si>
  <si>
    <t>ksu_11_5</t>
  </si>
  <si>
    <t>ksu_00_1</t>
    <phoneticPr fontId="1"/>
  </si>
  <si>
    <t>ksu_00_2</t>
  </si>
  <si>
    <t>ksu_00_3</t>
  </si>
  <si>
    <t>ksu_00_4</t>
  </si>
  <si>
    <t>jbu_0_1</t>
    <phoneticPr fontId="1"/>
  </si>
  <si>
    <t>jbu_0_2</t>
  </si>
  <si>
    <t>jbu_1_1</t>
    <phoneticPr fontId="1"/>
  </si>
  <si>
    <t>jbu_1_2</t>
  </si>
  <si>
    <t>jbu_1_3</t>
  </si>
  <si>
    <t>jbu_1_4</t>
  </si>
  <si>
    <t>jbu_1_5</t>
  </si>
  <si>
    <t>jbu_1_6</t>
  </si>
  <si>
    <t>jbu_1_7</t>
  </si>
  <si>
    <t>jbu_1_8</t>
  </si>
  <si>
    <t>jbu_1_9</t>
  </si>
  <si>
    <t>jbu_1_10</t>
  </si>
  <si>
    <t>jbu_1_11</t>
  </si>
  <si>
    <t>jbu_2_1</t>
    <phoneticPr fontId="1"/>
  </si>
  <si>
    <t>jbu_2_2</t>
  </si>
  <si>
    <t>jbu_2_3</t>
  </si>
  <si>
    <t>jbu_2_4</t>
  </si>
  <si>
    <t>jbu_2_5</t>
  </si>
  <si>
    <t>jbu_2_6</t>
  </si>
  <si>
    <t>jbu_2_7</t>
  </si>
  <si>
    <t>jbu_2_8</t>
  </si>
  <si>
    <t>jbu_2_9</t>
  </si>
  <si>
    <t>jbu_2_10</t>
  </si>
  <si>
    <t>jbu_2_11</t>
  </si>
  <si>
    <t>jbu_2_12</t>
  </si>
  <si>
    <t>jbu_2_13</t>
  </si>
  <si>
    <t>jbu_2_14</t>
  </si>
  <si>
    <t>jbu_2_15</t>
  </si>
  <si>
    <t>jbu_2_16</t>
  </si>
  <si>
    <t>jbu_2_17</t>
  </si>
  <si>
    <t>jbu_2_18</t>
  </si>
  <si>
    <t>jbu_2_19</t>
  </si>
  <si>
    <t>jbu_2_20</t>
  </si>
  <si>
    <t>jbu_2_21</t>
  </si>
  <si>
    <t>jbu_2_22</t>
  </si>
  <si>
    <t>jbu_2_23</t>
  </si>
  <si>
    <t>jbu_2_24</t>
  </si>
  <si>
    <t>jbu_2_25</t>
  </si>
  <si>
    <t>jbu_2_26</t>
  </si>
  <si>
    <t>jbu_2_27</t>
  </si>
  <si>
    <t>jbu_2_28</t>
  </si>
  <si>
    <t>jbu_2_29</t>
  </si>
  <si>
    <t>jbu_2_30</t>
  </si>
  <si>
    <t>jbu_2_31</t>
  </si>
  <si>
    <t>jbu_2_32</t>
  </si>
  <si>
    <t>jbu_2_33</t>
  </si>
  <si>
    <t>jbu_2_34</t>
  </si>
  <si>
    <t>jbu_2_35</t>
  </si>
  <si>
    <t>jbu_2_36</t>
  </si>
  <si>
    <t>jbu_3_1</t>
    <phoneticPr fontId="1"/>
  </si>
  <si>
    <t>jbu_3_2</t>
  </si>
  <si>
    <t>jbu_3_3</t>
  </si>
  <si>
    <t>jbu_3_4</t>
  </si>
  <si>
    <t>jbu_3_5</t>
  </si>
  <si>
    <t>jbu_3_6</t>
  </si>
  <si>
    <t>jbu_3_7</t>
  </si>
  <si>
    <t>jbu_3_8</t>
  </si>
  <si>
    <t>jbu_3_9</t>
  </si>
  <si>
    <t>jbu_4_1</t>
    <phoneticPr fontId="1"/>
  </si>
  <si>
    <t>jbu_4_2</t>
  </si>
  <si>
    <t>jbu_4_3</t>
  </si>
  <si>
    <t>jbu_4_4</t>
  </si>
  <si>
    <t>jbu_4_5</t>
  </si>
  <si>
    <t>jbu_4_6</t>
  </si>
  <si>
    <t>jbu_4_7</t>
  </si>
  <si>
    <t>jbu_5_1</t>
    <phoneticPr fontId="1"/>
  </si>
  <si>
    <t>jbu_5_2</t>
  </si>
  <si>
    <t>jbu_5_3</t>
  </si>
  <si>
    <t>jbu_5_4</t>
  </si>
  <si>
    <t>jbu_5_5</t>
  </si>
  <si>
    <t>jbu_5_6</t>
  </si>
  <si>
    <t>jbu_5_7</t>
  </si>
  <si>
    <t>jbu_6_1</t>
    <phoneticPr fontId="1"/>
  </si>
  <si>
    <t>jbu_6_2</t>
  </si>
  <si>
    <t>jbu_6_3</t>
  </si>
  <si>
    <t>jbu_6_4</t>
  </si>
  <si>
    <t>jbu_6_5</t>
  </si>
  <si>
    <t>jbu_6_6</t>
  </si>
  <si>
    <t>jbu_6_7</t>
  </si>
  <si>
    <t>jbu_7_1</t>
    <phoneticPr fontId="1"/>
  </si>
  <si>
    <t>jbu_7_2</t>
  </si>
  <si>
    <t>jbu_7_3</t>
  </si>
  <si>
    <t>jbu_7_4</t>
  </si>
  <si>
    <t>jbu_7_5</t>
  </si>
  <si>
    <t>jbu_7_6</t>
  </si>
  <si>
    <t>jbu_7_7</t>
  </si>
  <si>
    <t>jbu_8_1</t>
    <phoneticPr fontId="1"/>
  </si>
  <si>
    <t>jbu_8_2</t>
  </si>
  <si>
    <t>jbu_8_3</t>
  </si>
  <si>
    <t>jbu_8_4</t>
  </si>
  <si>
    <t>jbu_8_5</t>
  </si>
  <si>
    <t>jbu_8_6</t>
  </si>
  <si>
    <t>jbu_8_7</t>
  </si>
  <si>
    <t>jbu_9_1</t>
    <phoneticPr fontId="1"/>
  </si>
  <si>
    <t>jbu_9_2</t>
  </si>
  <si>
    <t>jbu_9_3</t>
  </si>
  <si>
    <t>jbu_9_4</t>
  </si>
  <si>
    <t>jbu_9_5</t>
  </si>
  <si>
    <t>jbu_9_6</t>
  </si>
  <si>
    <t>jbu_9_7</t>
  </si>
  <si>
    <t>jbu_10_1</t>
    <phoneticPr fontId="1"/>
  </si>
  <si>
    <t>jbu_10_2</t>
  </si>
  <si>
    <t>jbu_10_3</t>
  </si>
  <si>
    <t>jbu_10_4</t>
  </si>
  <si>
    <t>jbu_10_5</t>
  </si>
  <si>
    <t>jbu_10_6</t>
  </si>
  <si>
    <t>jbu_10_7</t>
  </si>
  <si>
    <t>jbu_10_8</t>
  </si>
  <si>
    <t>jbu_10_9</t>
  </si>
  <si>
    <t>jbu_10_10</t>
  </si>
  <si>
    <t>jbu_11_1</t>
    <phoneticPr fontId="1"/>
  </si>
  <si>
    <t>jbu_11_2</t>
  </si>
  <si>
    <t>jbu_11_3</t>
  </si>
  <si>
    <t>jbu_11_4</t>
  </si>
  <si>
    <t>jbu_11_5</t>
  </si>
  <si>
    <t>jbu_11_6</t>
  </si>
  <si>
    <t>jbu_11_7</t>
  </si>
  <si>
    <t>jbu_11_8</t>
  </si>
  <si>
    <t>jbu_11_9</t>
  </si>
  <si>
    <t>jbu_11_10</t>
  </si>
  <si>
    <t>jbu_00_1</t>
    <phoneticPr fontId="1"/>
  </si>
  <si>
    <t>jbu_00_2</t>
  </si>
  <si>
    <t>jbu_00_3</t>
  </si>
  <si>
    <t>jbu_00_4</t>
  </si>
  <si>
    <t>jmu_0_1</t>
    <phoneticPr fontId="1"/>
  </si>
  <si>
    <t>jmu_0_2</t>
  </si>
  <si>
    <t>jmu_1_1</t>
    <phoneticPr fontId="1"/>
  </si>
  <si>
    <t>jmu_1_2</t>
  </si>
  <si>
    <t>jmu_1_3</t>
  </si>
  <si>
    <t>jmu_1_4</t>
  </si>
  <si>
    <t>jmu_1_5</t>
  </si>
  <si>
    <t>jmu_1_6</t>
  </si>
  <si>
    <t>jmu_1_7</t>
  </si>
  <si>
    <t>jmu_1_8</t>
  </si>
  <si>
    <t>jmu_1_9</t>
  </si>
  <si>
    <t>jmu_1_10</t>
  </si>
  <si>
    <t>jmu_1_11</t>
  </si>
  <si>
    <t>jmu_2_1</t>
    <phoneticPr fontId="1"/>
  </si>
  <si>
    <t>jmu_2_2</t>
  </si>
  <si>
    <t>jmu_2_3</t>
  </si>
  <si>
    <t>jmu_2_4</t>
  </si>
  <si>
    <t>jmu_2_5</t>
  </si>
  <si>
    <t>jmu_2_6</t>
  </si>
  <si>
    <t>jmu_2_7</t>
  </si>
  <si>
    <t>jmu_2_8</t>
  </si>
  <si>
    <t>jmu_2_9</t>
  </si>
  <si>
    <t>jmu_2_10</t>
  </si>
  <si>
    <t>jmu_2_11</t>
  </si>
  <si>
    <t>jmu_2_12</t>
  </si>
  <si>
    <t>jmu_2_13</t>
  </si>
  <si>
    <t>jmu_2_14</t>
  </si>
  <si>
    <t>jmu_2_15</t>
  </si>
  <si>
    <t>jmu_2_16</t>
  </si>
  <si>
    <t>jmu_2_17</t>
  </si>
  <si>
    <t>jmu_2_18</t>
  </si>
  <si>
    <t>jmu_2_19</t>
  </si>
  <si>
    <t>jmu_2_20</t>
  </si>
  <si>
    <t>jmu_2_21</t>
  </si>
  <si>
    <t>jmu_2_22</t>
  </si>
  <si>
    <t>jmu_2_23</t>
  </si>
  <si>
    <t>jmu_2_24</t>
  </si>
  <si>
    <t>jmu_2_25</t>
  </si>
  <si>
    <t>jmu_2_26</t>
  </si>
  <si>
    <t>jmu_2_27</t>
  </si>
  <si>
    <t>jmu_2_28</t>
  </si>
  <si>
    <t>jmu_2_29</t>
  </si>
  <si>
    <t>jmu_2_30</t>
  </si>
  <si>
    <t>jmu_2_31</t>
  </si>
  <si>
    <t>jmu_2_32</t>
  </si>
  <si>
    <t>jmu_2_33</t>
  </si>
  <si>
    <t>jmu_2_34</t>
  </si>
  <si>
    <t>jmu_2_35</t>
  </si>
  <si>
    <t>jmu_2_36</t>
  </si>
  <si>
    <t>jmu_2_37</t>
  </si>
  <si>
    <t>jmu_2_38</t>
  </si>
  <si>
    <t>jmu_2_39</t>
  </si>
  <si>
    <t>jmu_2_40</t>
  </si>
  <si>
    <t>jmu_2_41</t>
  </si>
  <si>
    <t>jmu_2_42</t>
  </si>
  <si>
    <t>jmu_2_43</t>
  </si>
  <si>
    <t>jmu_2_44</t>
  </si>
  <si>
    <t>jmu_2_45</t>
  </si>
  <si>
    <t>jmu_2_46</t>
  </si>
  <si>
    <t>jmu_2_47</t>
  </si>
  <si>
    <t>jmu_2_48</t>
  </si>
  <si>
    <t>jmu_2_49</t>
  </si>
  <si>
    <t>jmu_2_50</t>
  </si>
  <si>
    <t>jmu_3_1</t>
    <phoneticPr fontId="1"/>
  </si>
  <si>
    <t>jmu_3_2</t>
  </si>
  <si>
    <t>jmu_3_3</t>
  </si>
  <si>
    <t>jmu_3_4</t>
  </si>
  <si>
    <t>jmu_3_5</t>
  </si>
  <si>
    <t>jmu_3_6</t>
  </si>
  <si>
    <t>jmu_3_7</t>
  </si>
  <si>
    <t>jmu_3_8</t>
  </si>
  <si>
    <t>jmu_3_9</t>
  </si>
  <si>
    <t>jmu_4_1</t>
    <phoneticPr fontId="1"/>
  </si>
  <si>
    <t>jmu_4_2</t>
  </si>
  <si>
    <t>jmu_4_3</t>
  </si>
  <si>
    <t>jmu_4_4</t>
  </si>
  <si>
    <t>jmu_4_5</t>
  </si>
  <si>
    <t>jmu_4_6</t>
  </si>
  <si>
    <t>jmu_4_7</t>
  </si>
  <si>
    <t>jmu_5_1</t>
    <phoneticPr fontId="1"/>
  </si>
  <si>
    <t>jmu_5_2</t>
  </si>
  <si>
    <t>jmu_5_3</t>
  </si>
  <si>
    <t>jmu_5_4</t>
  </si>
  <si>
    <t>jmu_5_5</t>
  </si>
  <si>
    <t>jmu_5_6</t>
  </si>
  <si>
    <t>jmu_5_7</t>
  </si>
  <si>
    <t>jmu_6_1</t>
    <phoneticPr fontId="1"/>
  </si>
  <si>
    <t>jmu_6_2</t>
  </si>
  <si>
    <t>jmu_6_3</t>
  </si>
  <si>
    <t>jmu_6_4</t>
  </si>
  <si>
    <t>jmu_6_5</t>
  </si>
  <si>
    <t>jmu_6_6</t>
  </si>
  <si>
    <t>jmu_6_7</t>
  </si>
  <si>
    <t>jmu_7_1</t>
    <phoneticPr fontId="1"/>
  </si>
  <si>
    <t>jmu_7_2</t>
  </si>
  <si>
    <t>jmu_7_3</t>
  </si>
  <si>
    <t>jmu_7_4</t>
  </si>
  <si>
    <t>jmu_7_5</t>
  </si>
  <si>
    <t>jmu_7_6</t>
  </si>
  <si>
    <t>jmu_7_7</t>
  </si>
  <si>
    <t>jmu_8_1</t>
    <phoneticPr fontId="1"/>
  </si>
  <si>
    <t>jmu_8_2</t>
  </si>
  <si>
    <t>jmu_8_3</t>
  </si>
  <si>
    <t>jmu_8_4</t>
  </si>
  <si>
    <t>jmu_8_5</t>
  </si>
  <si>
    <t>jmu_8_6</t>
  </si>
  <si>
    <t>jmu_8_7</t>
  </si>
  <si>
    <t>imu_9_1</t>
    <phoneticPr fontId="1"/>
  </si>
  <si>
    <t>imu_9_2</t>
  </si>
  <si>
    <t>imu_9_3</t>
  </si>
  <si>
    <t>imu_9_4</t>
  </si>
  <si>
    <t>imu_9_5</t>
  </si>
  <si>
    <t>imu_9_6</t>
  </si>
  <si>
    <t>imu_9_7</t>
  </si>
  <si>
    <t>imu_9_8</t>
  </si>
  <si>
    <t>imu_9_9</t>
  </si>
  <si>
    <t>imu_9_10</t>
  </si>
  <si>
    <t>jmu_10_1</t>
    <phoneticPr fontId="1"/>
  </si>
  <si>
    <t>jmu_10_2</t>
  </si>
  <si>
    <t>jmu_10_3</t>
  </si>
  <si>
    <t>jmu_10_4</t>
  </si>
  <si>
    <t>jmu_10_5</t>
  </si>
  <si>
    <t>jmu_10_6</t>
  </si>
  <si>
    <t>jmu_10_7</t>
  </si>
  <si>
    <t>jmu_10_8</t>
  </si>
  <si>
    <t>jmu_10_9</t>
  </si>
  <si>
    <t>jmu_10_10</t>
  </si>
  <si>
    <t>jmu_00_1</t>
    <phoneticPr fontId="1"/>
  </si>
  <si>
    <t>jmu_00_2</t>
  </si>
  <si>
    <t>jmu_00_3</t>
  </si>
  <si>
    <t>jmu_00_4</t>
  </si>
  <si>
    <t>jsu_0_1</t>
    <phoneticPr fontId="1"/>
  </si>
  <si>
    <t>jsu_0_2</t>
  </si>
  <si>
    <t>jsu_1_1</t>
    <phoneticPr fontId="1"/>
  </si>
  <si>
    <t>jsu_1_2</t>
  </si>
  <si>
    <t>jsu_1_3</t>
  </si>
  <si>
    <t>jsu_1_4</t>
  </si>
  <si>
    <t>jsu_1_5</t>
  </si>
  <si>
    <t>jsu_1_6</t>
  </si>
  <si>
    <t>jsu_1_7</t>
  </si>
  <si>
    <t>jsu_1_8</t>
  </si>
  <si>
    <t>jsu_1_9</t>
  </si>
  <si>
    <t>jsu_1_10</t>
  </si>
  <si>
    <t>jsu_1_11</t>
  </si>
  <si>
    <t>jsu_2_1</t>
    <phoneticPr fontId="1"/>
  </si>
  <si>
    <t>jsu_2_2</t>
  </si>
  <si>
    <t>jsu_2_3</t>
  </si>
  <si>
    <t>jsu_2_4</t>
  </si>
  <si>
    <t>jsu_2_5</t>
  </si>
  <si>
    <t>jsu_2_6</t>
  </si>
  <si>
    <t>jsu_2_7</t>
  </si>
  <si>
    <t>jsu_2_8</t>
  </si>
  <si>
    <t>jsu_2_9</t>
  </si>
  <si>
    <t>jsu_2_10</t>
  </si>
  <si>
    <t>jsu_2_11</t>
  </si>
  <si>
    <t>jsu_2_12</t>
  </si>
  <si>
    <t>jsu_2_13</t>
  </si>
  <si>
    <t>jsu_2_14</t>
  </si>
  <si>
    <t>jsu_2_15</t>
  </si>
  <si>
    <t>jsu_2_16</t>
  </si>
  <si>
    <t>jsu_2_17</t>
  </si>
  <si>
    <t>jsu_2_18</t>
  </si>
  <si>
    <t>jsu_2_19</t>
  </si>
  <si>
    <t>jsu_2_20</t>
  </si>
  <si>
    <t>jsu_2_21</t>
  </si>
  <si>
    <t>jsu_2_22</t>
  </si>
  <si>
    <t>jsu_2_23</t>
  </si>
  <si>
    <t>jsu_2_24</t>
  </si>
  <si>
    <t>jsu_2_25</t>
  </si>
  <si>
    <t>jsu_2_26</t>
  </si>
  <si>
    <t>jsu_2_27</t>
  </si>
  <si>
    <t>jsu_2_28</t>
  </si>
  <si>
    <t>jsu_2_29</t>
  </si>
  <si>
    <t>jsu_2_30</t>
  </si>
  <si>
    <t>jsu_2_31</t>
  </si>
  <si>
    <t>jsu_2_32</t>
  </si>
  <si>
    <t>jsu_2_33</t>
  </si>
  <si>
    <t>jsu_2_34</t>
  </si>
  <si>
    <t>jsu_2_35</t>
  </si>
  <si>
    <t>jsu_2_36</t>
  </si>
  <si>
    <t>jsu_2_37</t>
  </si>
  <si>
    <t>jsu_2_38</t>
  </si>
  <si>
    <t>jsu_2_39</t>
  </si>
  <si>
    <t>jsu_2_40</t>
  </si>
  <si>
    <t>jsu_2_41</t>
  </si>
  <si>
    <t>jsu_2_42</t>
  </si>
  <si>
    <t>jsu_2_43</t>
  </si>
  <si>
    <t>jsu_2_44</t>
  </si>
  <si>
    <t>jsu_2_45</t>
  </si>
  <si>
    <t>jsu_2_46</t>
  </si>
  <si>
    <t>jsu_2_47</t>
  </si>
  <si>
    <t>jsu_2_48</t>
  </si>
  <si>
    <t>jsu_2_49</t>
  </si>
  <si>
    <t>jsu_2_50</t>
  </si>
  <si>
    <t>jsu_3_1</t>
    <phoneticPr fontId="1"/>
  </si>
  <si>
    <t>jsu_3_2</t>
  </si>
  <si>
    <t>jsu_3_3</t>
  </si>
  <si>
    <t>jsu_3_4</t>
  </si>
  <si>
    <t>jsu_3_5</t>
  </si>
  <si>
    <t>jsu_3_6</t>
  </si>
  <si>
    <t>jsu_3_7</t>
  </si>
  <si>
    <t>jsu_3_8</t>
  </si>
  <si>
    <t>jsu_3_9</t>
  </si>
  <si>
    <t>jsu_4_1</t>
    <phoneticPr fontId="1"/>
  </si>
  <si>
    <t>jsu_4_2</t>
  </si>
  <si>
    <t>jsu_4_3</t>
  </si>
  <si>
    <t>jsu_4_4</t>
  </si>
  <si>
    <t>jsu_4_5</t>
  </si>
  <si>
    <t>jsu_4_6</t>
  </si>
  <si>
    <t>jsu_4_7</t>
  </si>
  <si>
    <t>jsu_5_1</t>
    <phoneticPr fontId="1"/>
  </si>
  <si>
    <t>jsu_5_2</t>
  </si>
  <si>
    <t>jsu_5_3</t>
  </si>
  <si>
    <t>jsu_5_4</t>
  </si>
  <si>
    <t>jsu_5_5</t>
  </si>
  <si>
    <t>jsu_5_6</t>
  </si>
  <si>
    <t>jsu_5_7</t>
  </si>
  <si>
    <t>jsu_6_1</t>
    <phoneticPr fontId="1"/>
  </si>
  <si>
    <t>jsu_6_2</t>
  </si>
  <si>
    <t>jsu_6_3</t>
  </si>
  <si>
    <t>jsu_6_4</t>
  </si>
  <si>
    <t>jsu_6_5</t>
  </si>
  <si>
    <t>jsu_6_6</t>
  </si>
  <si>
    <t>jsu_6_7</t>
  </si>
  <si>
    <t>jsu_7_1</t>
    <phoneticPr fontId="1"/>
  </si>
  <si>
    <t>jsu_7_2</t>
  </si>
  <si>
    <t>jsu_7_3</t>
  </si>
  <si>
    <t>jsu_7_4</t>
  </si>
  <si>
    <t>jsu_7_5</t>
  </si>
  <si>
    <t>jsu_7_6</t>
  </si>
  <si>
    <t>jsu_7_7</t>
  </si>
  <si>
    <t>jsu_8_1</t>
    <phoneticPr fontId="1"/>
  </si>
  <si>
    <t>jsu_8_2</t>
  </si>
  <si>
    <t>jsu_8_3</t>
  </si>
  <si>
    <t>jsu_8_4</t>
  </si>
  <si>
    <t>jsu_8_5</t>
  </si>
  <si>
    <t>jsu_8_6</t>
  </si>
  <si>
    <t>jsu_8_7</t>
  </si>
  <si>
    <t>jsu_9_1</t>
    <phoneticPr fontId="1"/>
  </si>
  <si>
    <t>jsu_9_2</t>
  </si>
  <si>
    <t>jsu_9_3</t>
  </si>
  <si>
    <t>jsu_9_4</t>
  </si>
  <si>
    <t>jsu_9_5</t>
  </si>
  <si>
    <t>jsu_9_6</t>
  </si>
  <si>
    <t>jsu_9_7</t>
  </si>
  <si>
    <t>jsu_9_8</t>
  </si>
  <si>
    <t>jsu_9_9</t>
  </si>
  <si>
    <t>jsu_9_10</t>
  </si>
  <si>
    <t>jsu_10_1</t>
    <phoneticPr fontId="1"/>
  </si>
  <si>
    <t>jsu_10_2</t>
  </si>
  <si>
    <t>jsu_10_3</t>
  </si>
  <si>
    <t>jsu_10_4</t>
  </si>
  <si>
    <t>jsu_10_5</t>
  </si>
  <si>
    <t>jsu_10_6</t>
  </si>
  <si>
    <t>jsu_10_7</t>
  </si>
  <si>
    <t>jsu_10_8</t>
  </si>
  <si>
    <t>jsu_10_9</t>
  </si>
  <si>
    <t>jsu_10_10</t>
  </si>
  <si>
    <t>jsu_00_1</t>
    <phoneticPr fontId="1"/>
  </si>
  <si>
    <t>jsu_00_2</t>
  </si>
  <si>
    <t>jsu_00_3</t>
  </si>
  <si>
    <t>jsu_00_4</t>
  </si>
  <si>
    <t>様式更新日</t>
    <rPh sb="0" eb="2">
      <t>ヨウシキ</t>
    </rPh>
    <rPh sb="2" eb="5">
      <t>コウシンビ</t>
    </rPh>
    <phoneticPr fontId="1"/>
  </si>
  <si>
    <t>データ</t>
    <phoneticPr fontId="1"/>
  </si>
  <si>
    <t>【Ａ】</t>
    <phoneticPr fontId="5"/>
  </si>
  <si>
    <t>入院ベースアップ評価料の区分</t>
    <rPh sb="12" eb="14">
      <t>クブン</t>
    </rPh>
    <phoneticPr fontId="5"/>
  </si>
  <si>
    <t>点数</t>
    <rPh sb="0" eb="2">
      <t>テンスウ</t>
    </rPh>
    <phoneticPr fontId="5"/>
  </si>
  <si>
    <t>以上</t>
    <rPh sb="0" eb="2">
      <t>イジョウ</t>
    </rPh>
    <phoneticPr fontId="5"/>
  </si>
  <si>
    <t>未満</t>
    <rPh sb="0" eb="2">
      <t>ミマン</t>
    </rPh>
    <phoneticPr fontId="5"/>
  </si>
  <si>
    <t>今回</t>
    <rPh sb="0" eb="2">
      <t>コンカイ</t>
    </rPh>
    <phoneticPr fontId="1"/>
  </si>
  <si>
    <t>前回</t>
    <rPh sb="0" eb="2">
      <t>ゼンカイ</t>
    </rPh>
    <phoneticPr fontId="1"/>
  </si>
  <si>
    <t>入院ベースアップ評価料1</t>
  </si>
  <si>
    <t>入院ベースアップ評価料2</t>
  </si>
  <si>
    <t>入院ベースアップ評価料3</t>
  </si>
  <si>
    <t>入院ベースアップ評価料4</t>
  </si>
  <si>
    <t>入院ベースアップ評価料5</t>
  </si>
  <si>
    <t>入院ベースアップ評価料6</t>
  </si>
  <si>
    <t>入院ベースアップ評価料7</t>
  </si>
  <si>
    <t>入院ベースアップ評価料8</t>
  </si>
  <si>
    <t>入院ベースアップ評価料9</t>
  </si>
  <si>
    <t>入院ベースアップ評価料10</t>
  </si>
  <si>
    <t>入院ベースアップ評価料11</t>
  </si>
  <si>
    <t>入院ベースアップ評価料12</t>
  </si>
  <si>
    <t>入院ベースアップ評価料13</t>
  </si>
  <si>
    <t>入院ベースアップ評価料14</t>
  </si>
  <si>
    <t>入院ベースアップ評価料15</t>
  </si>
  <si>
    <t>入院ベースアップ評価料16</t>
  </si>
  <si>
    <t>入院ベースアップ評価料17</t>
  </si>
  <si>
    <t>入院ベースアップ評価料18</t>
  </si>
  <si>
    <t>入院ベースアップ評価料19</t>
  </si>
  <si>
    <t>入院ベースアップ評価料20</t>
  </si>
  <si>
    <t>入院ベースアップ評価料21</t>
  </si>
  <si>
    <t>入院ベースアップ評価料22</t>
  </si>
  <si>
    <t>入院ベースアップ評価料23</t>
  </si>
  <si>
    <t>入院ベースアップ評価料24</t>
  </si>
  <si>
    <t>入院ベースアップ評価料25</t>
  </si>
  <si>
    <t>入院ベースアップ評価料26</t>
  </si>
  <si>
    <t>入院ベースアップ評価料27</t>
  </si>
  <si>
    <t>入院ベースアップ評価料28</t>
  </si>
  <si>
    <t>入院ベースアップ評価料29</t>
  </si>
  <si>
    <t>入院ベースアップ評価料30</t>
  </si>
  <si>
    <t>入院ベースアップ評価料31</t>
  </si>
  <si>
    <t>入院ベースアップ評価料32</t>
  </si>
  <si>
    <t>入院ベースアップ評価料33</t>
  </si>
  <si>
    <t>入院ベースアップ評価料34</t>
  </si>
  <si>
    <t>入院ベースアップ評価料35</t>
  </si>
  <si>
    <t>入院ベースアップ評価料36</t>
  </si>
  <si>
    <t>入院ベースアップ評価料37</t>
  </si>
  <si>
    <t>入院ベースアップ評価料38</t>
  </si>
  <si>
    <t>入院ベースアップ評価料39</t>
  </si>
  <si>
    <t>入院ベースアップ評価料40</t>
  </si>
  <si>
    <t>入院ベースアップ評価料41</t>
  </si>
  <si>
    <t>入院ベースアップ評価料42</t>
  </si>
  <si>
    <t>入院ベースアップ評価料43</t>
  </si>
  <si>
    <t>入院ベースアップ評価料44</t>
  </si>
  <si>
    <t>入院ベースアップ評価料45</t>
  </si>
  <si>
    <t>入院ベースアップ評価料46</t>
  </si>
  <si>
    <t>入院ベースアップ評価料47</t>
  </si>
  <si>
    <t>入院ベースアップ評価料48</t>
  </si>
  <si>
    <t>入院ベースアップ評価料49</t>
  </si>
  <si>
    <t>入院ベースアップ評価料50</t>
  </si>
  <si>
    <t>入院ベースアップ評価料51</t>
  </si>
  <si>
    <t>入院ベースアップ評価料52</t>
  </si>
  <si>
    <t>入院ベースアップ評価料53</t>
  </si>
  <si>
    <t>入院ベースアップ評価料54</t>
  </si>
  <si>
    <t>入院ベースアップ評価料55</t>
  </si>
  <si>
    <t>入院ベースアップ評価料56</t>
  </si>
  <si>
    <t>入院ベースアップ評価料57</t>
  </si>
  <si>
    <t>入院ベースアップ評価料58</t>
  </si>
  <si>
    <t>入院ベースアップ評価料59</t>
  </si>
  <si>
    <t>入院ベースアップ評価料60</t>
  </si>
  <si>
    <t>入院ベースアップ評価料61</t>
  </si>
  <si>
    <t>入院ベースアップ評価料62</t>
  </si>
  <si>
    <t>入院ベースアップ評価料63</t>
  </si>
  <si>
    <t>入院ベースアップ評価料64</t>
  </si>
  <si>
    <t>入院ベースアップ評価料65</t>
  </si>
  <si>
    <t>入院ベースアップ評価料66</t>
  </si>
  <si>
    <t>入院ベースアップ評価料67</t>
  </si>
  <si>
    <t>入院ベースアップ評価料68</t>
  </si>
  <si>
    <t>入院ベースアップ評価料69</t>
  </si>
  <si>
    <t>入院ベースアップ評価料70</t>
  </si>
  <si>
    <t>入院ベースアップ評価料71</t>
  </si>
  <si>
    <t>入院ベースアップ評価料72</t>
  </si>
  <si>
    <t>入院ベースアップ評価料73</t>
  </si>
  <si>
    <t>入院ベースアップ評価料74</t>
  </si>
  <si>
    <t>入院ベースアップ評価料75</t>
  </si>
  <si>
    <t>入院ベースアップ評価料76</t>
  </si>
  <si>
    <t>入院ベースアップ評価料77</t>
  </si>
  <si>
    <t>入院ベースアップ評価料78</t>
  </si>
  <si>
    <t>入院ベースアップ評価料79</t>
  </si>
  <si>
    <t>入院ベースアップ評価料80</t>
  </si>
  <si>
    <t>入院ベースアップ評価料81</t>
  </si>
  <si>
    <t>入院ベースアップ評価料82</t>
  </si>
  <si>
    <t>入院ベースアップ評価料83</t>
  </si>
  <si>
    <t>入院ベースアップ評価料84</t>
  </si>
  <si>
    <t>入院ベースアップ評価料85</t>
  </si>
  <si>
    <t>入院ベースアップ評価料86</t>
  </si>
  <si>
    <t>入院ベースアップ評価料87</t>
  </si>
  <si>
    <t>入院ベースアップ評価料88</t>
  </si>
  <si>
    <t>入院ベースアップ評価料89</t>
  </si>
  <si>
    <t>入院ベースアップ評価料90</t>
  </si>
  <si>
    <t>入院ベースアップ評価料91</t>
  </si>
  <si>
    <t>入院ベースアップ評価料92</t>
  </si>
  <si>
    <t>入院ベースアップ評価料93</t>
  </si>
  <si>
    <t>入院ベースアップ評価料94</t>
  </si>
  <si>
    <t>入院ベースアップ評価料95</t>
  </si>
  <si>
    <t>入院ベースアップ評価料96</t>
  </si>
  <si>
    <t>入院ベースアップ評価料97</t>
  </si>
  <si>
    <t>入院ベースアップ評価料98</t>
  </si>
  <si>
    <t>入院ベースアップ評価料99</t>
  </si>
  <si>
    <t>入院ベースアップ評価料100</t>
  </si>
  <si>
    <t>入院ベースアップ評価料101</t>
  </si>
  <si>
    <t>入院ベースアップ評価料102</t>
  </si>
  <si>
    <t>入院ベースアップ評価料103</t>
  </si>
  <si>
    <t>入院ベースアップ評価料104</t>
  </si>
  <si>
    <t>入院ベースアップ評価料105</t>
  </si>
  <si>
    <t>入院ベースアップ評価料106</t>
  </si>
  <si>
    <t>入院ベースアップ評価料107</t>
  </si>
  <si>
    <t>入院ベースアップ評価料108</t>
  </si>
  <si>
    <t>入院ベースアップ評価料109</t>
  </si>
  <si>
    <t>入院ベースアップ評価料110</t>
  </si>
  <si>
    <t>入院ベースアップ評価料111</t>
  </si>
  <si>
    <t>入院ベースアップ評価料112</t>
  </si>
  <si>
    <t>入院ベースアップ評価料113</t>
  </si>
  <si>
    <t>入院ベースアップ評価料114</t>
  </si>
  <si>
    <t>入院ベースアップ評価料115</t>
  </si>
  <si>
    <t>入院ベースアップ評価料116</t>
  </si>
  <si>
    <t>入院ベースアップ評価料117</t>
  </si>
  <si>
    <t>入院ベースアップ評価料118</t>
  </si>
  <si>
    <t>入院ベースアップ評価料119</t>
  </si>
  <si>
    <t>入院ベースアップ評価料120</t>
  </si>
  <si>
    <t>入院ベースアップ評価料121</t>
  </si>
  <si>
    <t>入院ベースアップ評価料122</t>
  </si>
  <si>
    <t>入院ベースアップ評価料123</t>
  </si>
  <si>
    <t>入院ベースアップ評価料124</t>
  </si>
  <si>
    <t>入院ベースアップ評価料125</t>
  </si>
  <si>
    <t>入院ベースアップ評価料126</t>
  </si>
  <si>
    <t>入院ベースアップ評価料127</t>
  </si>
  <si>
    <t>入院ベースアップ評価料128</t>
  </si>
  <si>
    <t>入院ベースアップ評価料129</t>
  </si>
  <si>
    <t>入院ベースアップ評価料130</t>
  </si>
  <si>
    <t>入院ベースアップ評価料131</t>
  </si>
  <si>
    <t>入院ベースアップ評価料132</t>
  </si>
  <si>
    <t>入院ベースアップ評価料133</t>
  </si>
  <si>
    <t>入院ベースアップ評価料134</t>
  </si>
  <si>
    <t>入院ベースアップ評価料135</t>
  </si>
  <si>
    <t>入院ベースアップ評価料136</t>
  </si>
  <si>
    <t>入院ベースアップ評価料137</t>
  </si>
  <si>
    <t>入院ベースアップ評価料138</t>
  </si>
  <si>
    <t>入院ベースアップ評価料139</t>
  </si>
  <si>
    <t>入院ベースアップ評価料140</t>
  </si>
  <si>
    <t>入院ベースアップ評価料141</t>
  </si>
  <si>
    <t>入院ベースアップ評価料142</t>
  </si>
  <si>
    <t>入院ベースアップ評価料143</t>
  </si>
  <si>
    <t>入院ベースアップ評価料144</t>
  </si>
  <si>
    <t>入院ベースアップ評価料145</t>
  </si>
  <si>
    <t>入院ベースアップ評価料146</t>
  </si>
  <si>
    <t>入院ベースアップ評価料147</t>
  </si>
  <si>
    <t>入院ベースアップ評価料148</t>
  </si>
  <si>
    <t>入院ベースアップ評価料149</t>
  </si>
  <si>
    <t>入院ベースアップ評価料150</t>
  </si>
  <si>
    <t>入院ベースアップ評価料151</t>
  </si>
  <si>
    <t>入院ベースアップ評価料152</t>
  </si>
  <si>
    <t>入院ベースアップ評価料153</t>
  </si>
  <si>
    <t>入院ベースアップ評価料154</t>
  </si>
  <si>
    <t>入院ベースアップ評価料155</t>
  </si>
  <si>
    <t>入院ベースアップ評価料156</t>
  </si>
  <si>
    <t>入院ベースアップ評価料157</t>
  </si>
  <si>
    <t>入院ベースアップ評価料158</t>
  </si>
  <si>
    <t>入院ベースアップ評価料159</t>
  </si>
  <si>
    <t>入院ベースアップ評価料160</t>
  </si>
  <si>
    <t>入院ベースアップ評価料161</t>
  </si>
  <si>
    <t>入院ベースアップ評価料162</t>
  </si>
  <si>
    <t>入院ベースアップ評価料163</t>
  </si>
  <si>
    <t>入院ベースアップ評価料164</t>
  </si>
  <si>
    <t>入院ベースアップ評価料165</t>
  </si>
  <si>
    <t>該当</t>
    <rPh sb="0" eb="2">
      <t>ガイトウ</t>
    </rPh>
    <phoneticPr fontId="1"/>
  </si>
  <si>
    <t>→最後は、「該当」を手入力</t>
    <rPh sb="1" eb="3">
      <t>サイゴ</t>
    </rPh>
    <rPh sb="6" eb="8">
      <t>ガイトウ</t>
    </rPh>
    <rPh sb="10" eb="13">
      <t>テニュウリョク</t>
    </rPh>
    <phoneticPr fontId="1"/>
  </si>
  <si>
    <t>外来・在宅ベースアップ評価料（Ⅱ）の区分</t>
    <rPh sb="18" eb="20">
      <t>クブン</t>
    </rPh>
    <phoneticPr fontId="5"/>
  </si>
  <si>
    <t>点数（イ）</t>
    <rPh sb="0" eb="2">
      <t>テンスウ</t>
    </rPh>
    <phoneticPr fontId="5"/>
  </si>
  <si>
    <t>点数（ロ）</t>
    <rPh sb="0" eb="2">
      <t>テンスウ</t>
    </rPh>
    <phoneticPr fontId="5"/>
  </si>
  <si>
    <t>歯科外来・在宅ベースアップ評価料（Ⅱ）1</t>
  </si>
  <si>
    <t>外来・在宅ベースアップ評価料（Ⅱ）1～2</t>
  </si>
  <si>
    <t>歯科外来・在宅ベースアップ評価料（Ⅱ）1～2</t>
  </si>
  <si>
    <t>外来・在宅ベースアップ評価料（Ⅱ）1～3</t>
  </si>
  <si>
    <t>歯科外来・在宅ベースアップ評価料（Ⅱ）1～3</t>
  </si>
  <si>
    <t>外来・在宅ベースアップ評価料（Ⅱ）1～4</t>
  </si>
  <si>
    <t>歯科外来・在宅ベースアップ評価料（Ⅱ）1～4</t>
  </si>
  <si>
    <t>外来・在宅ベースアップ評価料（Ⅱ）1～5</t>
  </si>
  <si>
    <t>歯科外来・在宅ベースアップ評価料（Ⅱ）1～5</t>
  </si>
  <si>
    <t>外来・在宅ベースアップ評価料（Ⅱ）1～6</t>
  </si>
  <si>
    <t>歯科外来・在宅ベースアップ評価料（Ⅱ）1～6</t>
  </si>
  <si>
    <t>外来・在宅ベースアップ評価料（Ⅱ）1～7</t>
  </si>
  <si>
    <t>歯科外来・在宅ベースアップ評価料（Ⅱ）1～7</t>
  </si>
  <si>
    <t>外来・在宅ベースアップ評価料（Ⅱ）1～8</t>
  </si>
  <si>
    <t>歯科外来・在宅ベースアップ評価料（Ⅱ）1～8</t>
  </si>
  <si>
    <t>届出なし</t>
    <rPh sb="0" eb="2">
      <t>トドケデ</t>
    </rPh>
    <phoneticPr fontId="1"/>
  </si>
  <si>
    <t>-</t>
    <phoneticPr fontId="1"/>
  </si>
  <si>
    <t>歯科外来・在宅ベースアップ評価料（Ⅱ）2</t>
  </si>
  <si>
    <t>（68）ベア等による賃金増率【（67）÷（63）】</t>
    <rPh sb="6" eb="7">
      <t>トウ</t>
    </rPh>
    <rPh sb="10" eb="12">
      <t>チンギン</t>
    </rPh>
    <rPh sb="12" eb="13">
      <t>ゾウ</t>
    </rPh>
    <rPh sb="13" eb="14">
      <t>リツ</t>
    </rPh>
    <phoneticPr fontId="1"/>
  </si>
  <si>
    <t>届出を行う月</t>
    <rPh sb="0" eb="2">
      <t>トドケデ</t>
    </rPh>
    <rPh sb="3" eb="4">
      <t>オコナ</t>
    </rPh>
    <rPh sb="5" eb="6">
      <t>ツキ</t>
    </rPh>
    <phoneticPr fontId="1"/>
  </si>
  <si>
    <t>区分</t>
    <rPh sb="0" eb="2">
      <t>クブン</t>
    </rPh>
    <phoneticPr fontId="1"/>
  </si>
  <si>
    <t>対象職員の給与総額（６（１））の変化は１割以内である。</t>
    <rPh sb="0" eb="2">
      <t>タイショウ</t>
    </rPh>
    <rPh sb="2" eb="4">
      <t>ショクイン</t>
    </rPh>
    <rPh sb="16" eb="18">
      <t>ヘンカ</t>
    </rPh>
    <rPh sb="20" eb="21">
      <t>ワリ</t>
    </rPh>
    <rPh sb="21" eb="23">
      <t>イナイ</t>
    </rPh>
    <phoneticPr fontId="5"/>
  </si>
  <si>
    <t>外来・在宅ベースアップ評価料（Ⅰ）等により算定される点数の見込み（６（２））の変化は１割以内である。</t>
    <rPh sb="17" eb="18">
      <t>トウ</t>
    </rPh>
    <rPh sb="21" eb="23">
      <t>サンテイ</t>
    </rPh>
    <rPh sb="26" eb="28">
      <t>テンスウ</t>
    </rPh>
    <rPh sb="29" eb="31">
      <t>ミコ</t>
    </rPh>
    <phoneticPr fontId="5"/>
  </si>
  <si>
    <t>外来・在宅ベースアップ評価料（Ⅱ）等の算定回数の見込み（６（２））の変化は１割以内である。</t>
    <rPh sb="17" eb="18">
      <t>トウ</t>
    </rPh>
    <rPh sb="19" eb="21">
      <t>サンテイ</t>
    </rPh>
    <rPh sb="21" eb="23">
      <t>カイスウ</t>
    </rPh>
    <rPh sb="24" eb="26">
      <t>ミコ</t>
    </rPh>
    <rPh sb="34" eb="36">
      <t>ヘンカ</t>
    </rPh>
    <rPh sb="38" eb="39">
      <t>ワリ</t>
    </rPh>
    <phoneticPr fontId="5"/>
  </si>
  <si>
    <t>【Ｂ】の値（６（４））の変化は１割以内である。</t>
    <phoneticPr fontId="1"/>
  </si>
  <si>
    <t>対象職員の給与総額（４（１））の変化は１割以内である。</t>
    <rPh sb="0" eb="2">
      <t>タイショウ</t>
    </rPh>
    <rPh sb="2" eb="4">
      <t>ショクイン</t>
    </rPh>
    <rPh sb="16" eb="18">
      <t>ヘンカ</t>
    </rPh>
    <rPh sb="20" eb="21">
      <t>ワリ</t>
    </rPh>
    <rPh sb="21" eb="23">
      <t>イナイ</t>
    </rPh>
    <phoneticPr fontId="5"/>
  </si>
  <si>
    <t>外来・在宅ベースアップ評価料（Ⅰ）等により算定される点数の見込み（４（２））の変化は１割以内である。</t>
    <phoneticPr fontId="1"/>
  </si>
  <si>
    <t>延べ入院患者数（４（４））の変化は１割以内である。</t>
    <rPh sb="0" eb="1">
      <t>ノ</t>
    </rPh>
    <rPh sb="2" eb="4">
      <t>ニュウイン</t>
    </rPh>
    <rPh sb="4" eb="7">
      <t>カンジャスウ</t>
    </rPh>
    <rPh sb="14" eb="16">
      <t>ヘンカ</t>
    </rPh>
    <rPh sb="18" eb="19">
      <t>ワリ</t>
    </rPh>
    <phoneticPr fontId="5"/>
  </si>
  <si>
    <t>【Ｃ】の値（４（５））の変化は１割以内である。</t>
    <rPh sb="4" eb="5">
      <t>アタイ</t>
    </rPh>
    <rPh sb="12" eb="14">
      <t>ヘンカ</t>
    </rPh>
    <rPh sb="16" eb="17">
      <t>ワリ</t>
    </rPh>
    <phoneticPr fontId="5"/>
  </si>
  <si>
    <t>※　外来・在宅ベースアップ評価料（Ⅱ）等の届出を検討している場合に記載すること。</t>
    <rPh sb="2" eb="4">
      <t>ガイライ</t>
    </rPh>
    <rPh sb="5" eb="7">
      <t>ザイタク</t>
    </rPh>
    <rPh sb="13" eb="16">
      <t>ヒョウカリョウ</t>
    </rPh>
    <rPh sb="19" eb="20">
      <t>トウ</t>
    </rPh>
    <rPh sb="21" eb="23">
      <t>トドケデ</t>
    </rPh>
    <rPh sb="24" eb="26">
      <t>ケントウ</t>
    </rPh>
    <rPh sb="30" eb="32">
      <t>バアイ</t>
    </rPh>
    <rPh sb="33" eb="35">
      <t>キサイ</t>
    </rPh>
    <phoneticPr fontId="1"/>
  </si>
  <si>
    <t>　　 ただし、外来・在宅ベースアップ評価料（Ⅱ）等の届出を検討していない場合は、記載不要。</t>
    <phoneticPr fontId="1"/>
  </si>
  <si>
    <t>○　以下、基本給等総額については１ヶ月当たりの額を記載してください。</t>
    <rPh sb="2" eb="4">
      <t>イカ</t>
    </rPh>
    <rPh sb="5" eb="8">
      <t>キホンキュウ</t>
    </rPh>
    <rPh sb="8" eb="9">
      <t>トウ</t>
    </rPh>
    <rPh sb="9" eb="11">
      <t>ソウガク</t>
    </rPh>
    <rPh sb="18" eb="19">
      <t>ゲツ</t>
    </rPh>
    <rPh sb="19" eb="20">
      <t>ア</t>
    </rPh>
    <rPh sb="23" eb="24">
      <t>ガク</t>
    </rPh>
    <rPh sb="25" eb="27">
      <t>キサイ</t>
    </rPh>
    <phoneticPr fontId="1"/>
  </si>
  <si>
    <t>※　「外来・在宅ベースアップ評価料（Ⅰ）等により行われる給与の改善率」の値が1.2%未満であって、</t>
    <rPh sb="3" eb="5">
      <t>ガイライ</t>
    </rPh>
    <rPh sb="6" eb="8">
      <t>ザイタク</t>
    </rPh>
    <rPh sb="14" eb="17">
      <t>ヒョウカリョウ</t>
    </rPh>
    <rPh sb="20" eb="21">
      <t>トウ</t>
    </rPh>
    <rPh sb="24" eb="25">
      <t>オコナ</t>
    </rPh>
    <rPh sb="28" eb="30">
      <t>キュウヨ</t>
    </rPh>
    <rPh sb="31" eb="34">
      <t>カイゼンリツ</t>
    </rPh>
    <rPh sb="36" eb="37">
      <t>アタイ</t>
    </rPh>
    <rPh sb="42" eb="44">
      <t>ミマン</t>
    </rPh>
    <phoneticPr fontId="5"/>
  </si>
  <si>
    <t>　　特掲施設基準通知の「第106　外来・在宅ベースアップ評価料（Ⅱ）」又は「第106の３　歯科・外来・在宅ベースアップ評価料（Ⅱ）」に定める</t>
    <rPh sb="2" eb="6">
      <t>トッケイシセツ</t>
    </rPh>
    <rPh sb="6" eb="10">
      <t>キジュンツウチ</t>
    </rPh>
    <rPh sb="12" eb="13">
      <t>ダイ</t>
    </rPh>
    <rPh sb="17" eb="19">
      <t>ガイライ</t>
    </rPh>
    <rPh sb="20" eb="22">
      <t>ザイタク</t>
    </rPh>
    <rPh sb="28" eb="31">
      <t>ヒョウカリョウ</t>
    </rPh>
    <rPh sb="35" eb="36">
      <t>マタ</t>
    </rPh>
    <rPh sb="38" eb="39">
      <t>ダイ</t>
    </rPh>
    <rPh sb="45" eb="47">
      <t>シカ</t>
    </rPh>
    <rPh sb="48" eb="50">
      <t>ガイライ</t>
    </rPh>
    <rPh sb="51" eb="53">
      <t>ザイタク</t>
    </rPh>
    <rPh sb="59" eb="62">
      <t>ヒョウカリョウ</t>
    </rPh>
    <rPh sb="67" eb="68">
      <t>サダ</t>
    </rPh>
    <phoneticPr fontId="1"/>
  </si>
  <si>
    <t>　　それぞれの施設基準を満たしている場合には、別添２の様式96により「外来・在宅ベースアップ評価料（Ⅱ）」及び</t>
    <rPh sb="7" eb="9">
      <t>シセツ</t>
    </rPh>
    <rPh sb="9" eb="11">
      <t>キジュン</t>
    </rPh>
    <rPh sb="12" eb="13">
      <t>ミ</t>
    </rPh>
    <rPh sb="18" eb="20">
      <t>バアイ</t>
    </rPh>
    <rPh sb="23" eb="25">
      <t>ベッテン</t>
    </rPh>
    <rPh sb="27" eb="29">
      <t>ヨウシキ</t>
    </rPh>
    <rPh sb="35" eb="37">
      <t>ガイライ</t>
    </rPh>
    <rPh sb="38" eb="40">
      <t>ザイタク</t>
    </rPh>
    <rPh sb="46" eb="49">
      <t>ヒョウカリョウ</t>
    </rPh>
    <rPh sb="53" eb="54">
      <t>オヨ</t>
    </rPh>
    <phoneticPr fontId="1"/>
  </si>
  <si>
    <t xml:space="preserve"> 　 「歯科外来・在宅ベースアップ評価料（Ⅱ）」を届け出ることができる。</t>
    <rPh sb="25" eb="26">
      <t>トド</t>
    </rPh>
    <rPh sb="27" eb="28">
      <t>デ</t>
    </rPh>
    <phoneticPr fontId="1"/>
  </si>
  <si>
    <t>※　「３」（１）②「対象職員の給与総額」を記載した場合にのみ、計算結果が表示される。</t>
    <rPh sb="21" eb="23">
      <t>キサイ</t>
    </rPh>
    <rPh sb="25" eb="27">
      <t>バアイ</t>
    </rPh>
    <rPh sb="31" eb="35">
      <t>ケイサンケッカ</t>
    </rPh>
    <rPh sb="36" eb="38">
      <t>ヒョウジ</t>
    </rPh>
    <phoneticPr fontId="5"/>
  </si>
  <si>
    <t>　５　「６」（２）「①初診料等に係る算定回数」については、以下の合計算定回数を記載すること。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</si>
  <si>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６　「６」（２）「②再診料等に係る算定回数」については、以下の合計算定回数を記載すること。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</si>
  <si>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７　「６」（２）「③訪問診療料（同一建物以外）に係る算定回数」については、以下の合計算定回数を記載すること。</t>
    <rPh sb="38" eb="40">
      <t>イカ</t>
    </rPh>
    <rPh sb="41" eb="43">
      <t>ゴウケイ</t>
    </rPh>
    <rPh sb="43" eb="45">
      <t>サンテイ</t>
    </rPh>
    <rPh sb="45" eb="47">
      <t>カイスウ</t>
    </rPh>
    <rPh sb="48" eb="50">
      <t>キサイ</t>
    </rPh>
    <phoneticPr fontId="1"/>
  </si>
  <si>
    <t>　８　「６」（２）「④訪問診療料（同一建物に係る算定回数）」については、以下の合計算定回数を記載すること。</t>
    <rPh sb="36" eb="38">
      <t>イカ</t>
    </rPh>
    <rPh sb="39" eb="41">
      <t>ゴウケイ</t>
    </rPh>
    <rPh sb="41" eb="43">
      <t>サンテイ</t>
    </rPh>
    <rPh sb="43" eb="45">
      <t>カイスウ</t>
    </rPh>
    <rPh sb="46" eb="48">
      <t>キサイ</t>
    </rPh>
    <phoneticPr fontId="1"/>
  </si>
  <si>
    <t>　９　「６」（２）「⑤歯科初診料等に係る算定回数」については、歯科点数表区分番号（以下９～12において、単に「区分番号」という。）</t>
    <rPh sb="31" eb="33">
      <t>シカ</t>
    </rPh>
    <rPh sb="33" eb="36">
      <t>テンスウヒョウ</t>
    </rPh>
    <rPh sb="36" eb="38">
      <t>クブン</t>
    </rPh>
    <rPh sb="38" eb="40">
      <t>バンゴウ</t>
    </rPh>
    <phoneticPr fontId="1"/>
  </si>
  <si>
    <t>　10　「６」（２）「⑥歯科再診料等に係る算定回数」については、以下の合計算定回数を記載すること。</t>
    <phoneticPr fontId="1"/>
  </si>
  <si>
    <t>　11　「６」（２）「⑦歯科訪問診療料（同一建物以外）に係る算定回数」については、区分番号Ｃ000の１に掲げる歯科訪問診療料の</t>
    <phoneticPr fontId="1"/>
  </si>
  <si>
    <t>　12　「６」（２）「⑧歯科訪問診療料（同一建物）に係る算定回数」については、以下の合計算定回数を記載すること。</t>
    <rPh sb="39" eb="41">
      <t>イカ</t>
    </rPh>
    <rPh sb="42" eb="44">
      <t>ゴウケイ</t>
    </rPh>
    <rPh sb="44" eb="46">
      <t>サンテイ</t>
    </rPh>
    <rPh sb="46" eb="48">
      <t>カイスウ</t>
    </rPh>
    <rPh sb="49" eb="51">
      <t>キサイ</t>
    </rPh>
    <phoneticPr fontId="1"/>
  </si>
  <si>
    <t>　１　「３」（１）②「対象職員の給与総額」については、賞与や法定福利費等の事業主負担分を含めた金額を計上</t>
    <rPh sb="27" eb="29">
      <t>ショウヨ</t>
    </rPh>
    <rPh sb="30" eb="32">
      <t>ホウテイ</t>
    </rPh>
    <rPh sb="32" eb="35">
      <t>フクリヒ</t>
    </rPh>
    <rPh sb="35" eb="36">
      <t>トウ</t>
    </rPh>
    <rPh sb="37" eb="40">
      <t>ジギョウヌシ</t>
    </rPh>
    <rPh sb="40" eb="43">
      <t>フタンブン</t>
    </rPh>
    <rPh sb="44" eb="45">
      <t>フク</t>
    </rPh>
    <rPh sb="47" eb="49">
      <t>キンガク</t>
    </rPh>
    <rPh sb="50" eb="51">
      <t>ケイ</t>
    </rPh>
    <phoneticPr fontId="1"/>
  </si>
  <si>
    <t>　２　「３」（２）「①初診料等に係る算定回数」については、以下の合計算定回数を記載すること。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</si>
  <si>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３　「３」（２）「②再診料等に係る算定回数」については、以下の合計算定回数を記載すること。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</si>
  <si>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４　「３」（２）「③訪問診療料（同一建物以外）に係る算定回数」については、以下の合計算定回数を記載すること。</t>
    <rPh sb="38" eb="40">
      <t>イカ</t>
    </rPh>
    <rPh sb="41" eb="43">
      <t>ゴウケイ</t>
    </rPh>
    <rPh sb="43" eb="45">
      <t>サンテイ</t>
    </rPh>
    <rPh sb="45" eb="47">
      <t>カイスウ</t>
    </rPh>
    <rPh sb="48" eb="50">
      <t>キサイ</t>
    </rPh>
    <phoneticPr fontId="1"/>
  </si>
  <si>
    <t>　５　「３」（２）「④訪問診療料（同一建物に係る算定回数」については、以下の合計算定回数を記載すること。</t>
    <rPh sb="35" eb="37">
      <t>イカ</t>
    </rPh>
    <rPh sb="38" eb="40">
      <t>ゴウケイ</t>
    </rPh>
    <rPh sb="40" eb="42">
      <t>サンテイ</t>
    </rPh>
    <rPh sb="42" eb="44">
      <t>カイスウ</t>
    </rPh>
    <rPh sb="45" eb="47">
      <t>キサイ</t>
    </rPh>
    <phoneticPr fontId="1"/>
  </si>
  <si>
    <t>　６　「３」（２）「⑤歯科初診料等に係る算定回数」については、歯科点数表区分番号（以下９～12において、単に「区分番号」という。）</t>
    <rPh sb="31" eb="33">
      <t>シカ</t>
    </rPh>
    <rPh sb="33" eb="36">
      <t>テンスウヒョウ</t>
    </rPh>
    <rPh sb="36" eb="38">
      <t>クブン</t>
    </rPh>
    <rPh sb="38" eb="40">
      <t>バンゴウ</t>
    </rPh>
    <phoneticPr fontId="1"/>
  </si>
  <si>
    <t>　７　「３」（２）「⑥歯科再診料等に係る算定回数」については、以下の合計算定回数を記載すること。</t>
    <phoneticPr fontId="1"/>
  </si>
  <si>
    <t>　８　「３」（２）「⑦歯科訪問診療料（同一建物以外）に係る算定回数」については、区分番号Ｃ000の１に掲げる歯科訪問診療料の</t>
    <phoneticPr fontId="1"/>
  </si>
  <si>
    <t>　９　「３」（２）「⑧歯科訪問診療料（同一建物）に係る算定回数」については、以下の合計算定回数を記載すること。</t>
    <rPh sb="38" eb="40">
      <t>イカ</t>
    </rPh>
    <rPh sb="41" eb="43">
      <t>ゴウケイ</t>
    </rPh>
    <rPh sb="43" eb="45">
      <t>サンテイ</t>
    </rPh>
    <rPh sb="45" eb="47">
      <t>カイスウ</t>
    </rPh>
    <rPh sb="48" eb="50">
      <t>キサイ</t>
    </rPh>
    <phoneticPr fontId="1"/>
  </si>
  <si>
    <t>　２　「４」（１）②「対象職員の給与総額」については、賞与や法定福利費等の事業主負担分を含めた金額を計上</t>
    <rPh sb="27" eb="29">
      <t>ショウヨ</t>
    </rPh>
    <rPh sb="30" eb="32">
      <t>ホウテイ</t>
    </rPh>
    <rPh sb="32" eb="35">
      <t>フクリヒ</t>
    </rPh>
    <rPh sb="35" eb="36">
      <t>トウ</t>
    </rPh>
    <rPh sb="37" eb="40">
      <t>ジギョウヌシ</t>
    </rPh>
    <rPh sb="40" eb="43">
      <t>フタンブン</t>
    </rPh>
    <rPh sb="44" eb="45">
      <t>フク</t>
    </rPh>
    <rPh sb="47" eb="49">
      <t>キンガク</t>
    </rPh>
    <rPh sb="50" eb="51">
      <t>ケイ</t>
    </rPh>
    <rPh sb="51" eb="52">
      <t>ウエ</t>
    </rPh>
    <phoneticPr fontId="1"/>
  </si>
  <si>
    <t>○</t>
    <phoneticPr fontId="1"/>
  </si>
  <si>
    <r>
      <t>（</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）賃金改善実施期間</t>
    </r>
    <rPh sb="4" eb="6">
      <t>チンギン</t>
    </rPh>
    <rPh sb="6" eb="8">
      <t>カイゼン</t>
    </rPh>
    <rPh sb="8" eb="10">
      <t>ジッシ</t>
    </rPh>
    <rPh sb="10" eb="12">
      <t>キカン</t>
    </rPh>
    <phoneticPr fontId="1"/>
  </si>
  <si>
    <t>簡素化様式</t>
    <rPh sb="0" eb="5">
      <t>カンソカヨウシキ</t>
    </rPh>
    <phoneticPr fontId="1"/>
  </si>
  <si>
    <t>I専_0</t>
    <rPh sb="1" eb="2">
      <t>セン</t>
    </rPh>
    <phoneticPr fontId="1"/>
  </si>
  <si>
    <t>I専_5_9</t>
    <rPh sb="1" eb="2">
      <t>セン</t>
    </rPh>
    <phoneticPr fontId="1"/>
  </si>
  <si>
    <t>I専_7_1</t>
    <rPh sb="1" eb="2">
      <t>セン</t>
    </rPh>
    <phoneticPr fontId="1"/>
  </si>
  <si>
    <t>I専_7_2</t>
    <rPh sb="1" eb="2">
      <t>セン</t>
    </rPh>
    <phoneticPr fontId="1"/>
  </si>
  <si>
    <t>I専_7_3</t>
    <rPh sb="1" eb="2">
      <t>セン</t>
    </rPh>
    <phoneticPr fontId="1"/>
  </si>
  <si>
    <t>報病2-1_1</t>
    <rPh sb="0" eb="1">
      <t>ホウ</t>
    </rPh>
    <rPh sb="1" eb="2">
      <t>ビョウ</t>
    </rPh>
    <phoneticPr fontId="1"/>
  </si>
  <si>
    <t>報病2-1_2</t>
    <rPh sb="0" eb="1">
      <t>ホウ</t>
    </rPh>
    <rPh sb="1" eb="2">
      <t>ビョウ</t>
    </rPh>
    <phoneticPr fontId="1"/>
  </si>
  <si>
    <t>報病2-1_3</t>
    <rPh sb="0" eb="1">
      <t>ホウ</t>
    </rPh>
    <rPh sb="1" eb="2">
      <t>ビョウ</t>
    </rPh>
    <phoneticPr fontId="1"/>
  </si>
  <si>
    <t>（３）外来・在宅ベースアップ評価料（Ⅰ）等による収入の実績額</t>
    <rPh sb="3" eb="5">
      <t>ガイライ</t>
    </rPh>
    <rPh sb="6" eb="8">
      <t>ザイタク</t>
    </rPh>
    <rPh sb="14" eb="17">
      <t>ヒョウカリョウ</t>
    </rPh>
    <rPh sb="20" eb="21">
      <t>トウ</t>
    </rPh>
    <rPh sb="24" eb="26">
      <t>シュウニュウ</t>
    </rPh>
    <rPh sb="27" eb="29">
      <t>ジッセキ</t>
    </rPh>
    <rPh sb="29" eb="30">
      <t>ガク</t>
    </rPh>
    <phoneticPr fontId="1"/>
  </si>
  <si>
    <t>（４）外来・在宅ベースアップ評価料（Ⅱ）等による収入の実績額</t>
    <rPh sb="3" eb="5">
      <t>ガイライ</t>
    </rPh>
    <rPh sb="6" eb="8">
      <t>ザイタク</t>
    </rPh>
    <rPh sb="14" eb="17">
      <t>ヒョウカリョウ</t>
    </rPh>
    <rPh sb="20" eb="21">
      <t>トウ</t>
    </rPh>
    <rPh sb="24" eb="26">
      <t>シュウニュウ</t>
    </rPh>
    <rPh sb="27" eb="29">
      <t>ジッセキ</t>
    </rPh>
    <rPh sb="29" eb="30">
      <t>ガク</t>
    </rPh>
    <phoneticPr fontId="1"/>
  </si>
  <si>
    <t>（５）入院ベースアップ評価料による収入の実績額</t>
    <rPh sb="17" eb="19">
      <t>シュウニュウ</t>
    </rPh>
    <rPh sb="20" eb="22">
      <t>ジッセキ</t>
    </rPh>
    <rPh sb="22" eb="23">
      <t>ガク</t>
    </rPh>
    <phoneticPr fontId="1"/>
  </si>
  <si>
    <t>報病2-1_4</t>
    <rPh sb="0" eb="1">
      <t>ホウ</t>
    </rPh>
    <rPh sb="1" eb="2">
      <t>ビョウ</t>
    </rPh>
    <phoneticPr fontId="1"/>
  </si>
  <si>
    <t>Ⅱ－２．ベースアップ評価料による収入の繰越状況</t>
    <rPh sb="16" eb="18">
      <t>シュウニュウ</t>
    </rPh>
    <rPh sb="19" eb="21">
      <t>クリコシ</t>
    </rPh>
    <rPh sb="21" eb="23">
      <t>ジョウキョウ</t>
    </rPh>
    <phoneticPr fontId="1"/>
  </si>
  <si>
    <t>（７）翌年度への繰越予定額</t>
    <rPh sb="3" eb="6">
      <t>ヨクネンド</t>
    </rPh>
    <rPh sb="8" eb="9">
      <t>ク</t>
    </rPh>
    <rPh sb="9" eb="10">
      <t>コ</t>
    </rPh>
    <rPh sb="10" eb="12">
      <t>ヨテイ</t>
    </rPh>
    <rPh sb="12" eb="13">
      <t>ガク</t>
    </rPh>
    <phoneticPr fontId="1"/>
  </si>
  <si>
    <r>
      <t>（</t>
    </r>
    <r>
      <rPr>
        <sz val="11"/>
        <color rgb="FFFF0000"/>
        <rFont val="ＭＳ ゴシック"/>
        <family val="3"/>
        <charset val="128"/>
      </rPr>
      <t>10</t>
    </r>
    <r>
      <rPr>
        <strike/>
        <sz val="11"/>
        <color rgb="FFFF0000"/>
        <rFont val="ＭＳ ゴシック"/>
        <family val="3"/>
        <charset val="128"/>
      </rPr>
      <t>７</t>
    </r>
    <r>
      <rPr>
        <sz val="11"/>
        <rFont val="ＭＳ ゴシック"/>
        <family val="3"/>
        <charset val="128"/>
      </rPr>
      <t>）全体の賃金改善の実績額</t>
    </r>
    <rPh sb="5" eb="7">
      <t>ゼンタイ</t>
    </rPh>
    <rPh sb="8" eb="10">
      <t>チンギン</t>
    </rPh>
    <rPh sb="10" eb="12">
      <t>カイゼン</t>
    </rPh>
    <rPh sb="13" eb="15">
      <t>ジッセキ</t>
    </rPh>
    <rPh sb="15" eb="16">
      <t>ガク</t>
    </rPh>
    <phoneticPr fontId="1"/>
  </si>
  <si>
    <t>※</t>
    <phoneticPr fontId="1"/>
  </si>
  <si>
    <t xml:space="preserve">「実際の給与総額」との差分により判断すること。 　 　 　 　 　 　 　 　 　 　 　 　 　 　 　 </t>
    <phoneticPr fontId="1"/>
  </si>
  <si>
    <t xml:space="preserve">は、対象職員のベア等及びそれに伴う賞与、時間外手当、法定福利費(事業者負担分等を含む)等の増加分に充てること。 </t>
    <phoneticPr fontId="1"/>
  </si>
  <si>
    <t>「（８）うち外来・在宅ベースアップ評価料（Ⅰ）等による算定実績」及び「（９）うち入院ベースアップ評価料による算定実績」について</t>
    <phoneticPr fontId="1"/>
  </si>
  <si>
    <r>
      <t>「（</t>
    </r>
    <r>
      <rPr>
        <sz val="10"/>
        <color rgb="FFFF0000"/>
        <rFont val="ＭＳ ゴシック"/>
        <family val="3"/>
        <charset val="128"/>
      </rPr>
      <t>10</t>
    </r>
    <r>
      <rPr>
        <strike/>
        <sz val="10"/>
        <color rgb="FFFF0000"/>
        <rFont val="ＭＳ ゴシック"/>
        <family val="3"/>
        <charset val="128"/>
      </rPr>
      <t>７</t>
    </r>
    <r>
      <rPr>
        <sz val="10"/>
        <rFont val="ＭＳ ゴシック"/>
        <family val="3"/>
        <charset val="128"/>
      </rPr>
      <t>）全体の賃金改善の実績額」については、賃金改善実施期間において、「賃金の改善措置が実施されなかった場合の給与総額」と、</t>
    </r>
    <phoneticPr fontId="1"/>
  </si>
  <si>
    <r>
      <t>「（</t>
    </r>
    <r>
      <rPr>
        <sz val="10"/>
        <color rgb="FFFF0000"/>
        <rFont val="ＭＳ ゴシック"/>
        <family val="3"/>
        <charset val="128"/>
      </rPr>
      <t>11</t>
    </r>
    <r>
      <rPr>
        <strike/>
        <sz val="10"/>
        <color rgb="FFFF0000"/>
        <rFont val="ＭＳ ゴシック"/>
        <family val="3"/>
        <charset val="128"/>
      </rPr>
      <t>12</t>
    </r>
    <r>
      <rPr>
        <sz val="10"/>
        <color rgb="FF000000"/>
        <rFont val="ＭＳ ゴシック"/>
        <family val="3"/>
        <charset val="128"/>
      </rPr>
      <t>）</t>
    </r>
    <r>
      <rPr>
        <sz val="10"/>
        <color rgb="FFFF0000"/>
        <rFont val="ＭＳ ゴシック"/>
        <family val="3"/>
        <charset val="128"/>
      </rPr>
      <t>（10）の</t>
    </r>
    <r>
      <rPr>
        <sz val="10"/>
        <color rgb="FF000000"/>
        <rFont val="ＭＳ ゴシック"/>
        <family val="3"/>
        <charset val="128"/>
      </rPr>
      <t>うち</t>
    </r>
    <r>
      <rPr>
        <strike/>
        <sz val="10"/>
        <color rgb="FFFF0000"/>
        <rFont val="ＭＳ ゴシック"/>
        <family val="3"/>
        <charset val="128"/>
      </rPr>
      <t>（８）及び（９）以外による</t>
    </r>
    <r>
      <rPr>
        <sz val="10"/>
        <color rgb="FF000000"/>
        <rFont val="ＭＳ ゴシック"/>
        <family val="3"/>
        <charset val="128"/>
      </rPr>
      <t>ベア等実施分」については、</t>
    </r>
    <r>
      <rPr>
        <sz val="10"/>
        <color rgb="FFFF0000"/>
        <rFont val="ＭＳ ゴシック"/>
        <family val="3"/>
        <charset val="128"/>
      </rPr>
      <t>ベースアップ評価料による収入以外の財源</t>
    </r>
    <r>
      <rPr>
        <strike/>
        <sz val="10"/>
        <color rgb="FFFF0000"/>
        <rFont val="ＭＳ ゴシック"/>
        <family val="3"/>
        <charset val="128"/>
      </rPr>
      <t>医療機関等に</t>
    </r>
    <rPh sb="52" eb="54">
      <t>シュウニュウ</t>
    </rPh>
    <rPh sb="54" eb="56">
      <t>イガイ</t>
    </rPh>
    <rPh sb="57" eb="59">
      <t>ザイゲン</t>
    </rPh>
    <rPh sb="59" eb="61">
      <t>イリョウ</t>
    </rPh>
    <phoneticPr fontId="1"/>
  </si>
  <si>
    <r>
      <t>Ⅲ．全体の賃金改善の実績額【（</t>
    </r>
    <r>
      <rPr>
        <b/>
        <sz val="11"/>
        <color rgb="FFFF0000"/>
        <rFont val="ＭＳ ゴシック"/>
        <family val="3"/>
        <charset val="128"/>
      </rPr>
      <t>１</t>
    </r>
    <r>
      <rPr>
        <b/>
        <strike/>
        <sz val="11"/>
        <color rgb="FFFF0000"/>
        <rFont val="ＭＳ ゴシック"/>
        <family val="3"/>
        <charset val="128"/>
      </rPr>
      <t>２</t>
    </r>
    <r>
      <rPr>
        <b/>
        <sz val="11"/>
        <rFont val="ＭＳ ゴシック"/>
        <family val="3"/>
        <charset val="128"/>
      </rPr>
      <t>）の期間中】</t>
    </r>
    <rPh sb="2" eb="4">
      <t>ゼンタイ</t>
    </rPh>
    <rPh sb="5" eb="7">
      <t>チンギン</t>
    </rPh>
    <rPh sb="7" eb="9">
      <t>カイゼン</t>
    </rPh>
    <rPh sb="10" eb="12">
      <t>ジッセキ</t>
    </rPh>
    <rPh sb="12" eb="13">
      <t>ガク</t>
    </rPh>
    <rPh sb="19" eb="22">
      <t>キカンチュウ</t>
    </rPh>
    <phoneticPr fontId="1"/>
  </si>
  <si>
    <r>
      <t>○　以下、基本給等総額</t>
    </r>
    <r>
      <rPr>
        <strike/>
        <sz val="12"/>
        <color rgb="FFFF0000"/>
        <rFont val="ＭＳ ゴシック"/>
        <family val="3"/>
        <charset val="128"/>
      </rPr>
      <t>、給与総額</t>
    </r>
    <r>
      <rPr>
        <sz val="12"/>
        <rFont val="ＭＳ ゴシック"/>
        <family val="3"/>
        <charset val="128"/>
      </rPr>
      <t>については</t>
    </r>
    <r>
      <rPr>
        <strike/>
        <sz val="12"/>
        <color rgb="FFFF0000"/>
        <rFont val="ＭＳ ゴシック"/>
        <family val="3"/>
        <charset val="128"/>
      </rPr>
      <t>それぞれ</t>
    </r>
    <r>
      <rPr>
        <sz val="12"/>
        <rFont val="ＭＳ ゴシック"/>
        <family val="3"/>
        <charset val="128"/>
      </rPr>
      <t>１ヶ月当たりの額を記載してください。</t>
    </r>
    <rPh sb="2" eb="4">
      <t>イカ</t>
    </rPh>
    <rPh sb="5" eb="8">
      <t>キホンキュウ</t>
    </rPh>
    <rPh sb="8" eb="9">
      <t>トウ</t>
    </rPh>
    <rPh sb="9" eb="11">
      <t>ソウガク</t>
    </rPh>
    <rPh sb="12" eb="14">
      <t>キュウヨ</t>
    </rPh>
    <rPh sb="14" eb="16">
      <t>ソウガク</t>
    </rPh>
    <rPh sb="27" eb="28">
      <t>ゲツ</t>
    </rPh>
    <rPh sb="28" eb="29">
      <t>ア</t>
    </rPh>
    <rPh sb="32" eb="33">
      <t>ガク</t>
    </rPh>
    <rPh sb="34" eb="36">
      <t>キサイ</t>
    </rPh>
    <phoneticPr fontId="1"/>
  </si>
  <si>
    <t>「基本給等総額」には、給与のうち、基本給及び決まって毎月支払われる手当の合計を計上すること。</t>
  </si>
  <si>
    <t>年度更新及び区分変更等によりベースアップ評価料の賃金改善計画書を再度届出する場合、「賃金改善する前の対象職員の基本給等総額</t>
    <phoneticPr fontId="1"/>
  </si>
  <si>
    <t>それ以外の月に定期昇給を実施する場合、もしくは定期昇給の制度を設けていない医療機関は「０」と記載すること。</t>
  </si>
  <si>
    <t>【賃金改善実施期間（１）の開始月】」には、初回届出時点における「賃金改善する前の対象職員の基本給等総額【賃金改善実施期間</t>
    <phoneticPr fontId="1"/>
  </si>
  <si>
    <t>（１）の開始月】」の金額を記載すること。</t>
    <phoneticPr fontId="1"/>
  </si>
  <si>
    <t>「うち定期昇給相当分」は、【賃金改善実施期間（１）の開始月】において定期昇給を実施する場合にのみ記載すること。</t>
    <phoneticPr fontId="1"/>
  </si>
  <si>
    <t>報診2-1_1</t>
    <rPh sb="0" eb="1">
      <t>ホウ</t>
    </rPh>
    <rPh sb="1" eb="2">
      <t>シン</t>
    </rPh>
    <phoneticPr fontId="1"/>
  </si>
  <si>
    <t>報診2-1_2</t>
    <rPh sb="0" eb="1">
      <t>ホウ</t>
    </rPh>
    <phoneticPr fontId="1"/>
  </si>
  <si>
    <t>報診2-1_3</t>
    <rPh sb="0" eb="1">
      <t>ホウ</t>
    </rPh>
    <phoneticPr fontId="1"/>
  </si>
  <si>
    <r>
      <t>（</t>
    </r>
    <r>
      <rPr>
        <sz val="11"/>
        <color rgb="FFFF0000"/>
        <rFont val="ＭＳ ゴシック"/>
        <family val="3"/>
        <charset val="128"/>
      </rPr>
      <t>２</t>
    </r>
    <r>
      <rPr>
        <strike/>
        <sz val="11"/>
        <color rgb="FFFF0000"/>
        <rFont val="ＭＳ ゴシック"/>
        <family val="3"/>
        <charset val="128"/>
      </rPr>
      <t>３</t>
    </r>
    <r>
      <rPr>
        <sz val="11"/>
        <rFont val="ＭＳ ゴシック"/>
        <family val="3"/>
        <charset val="128"/>
      </rPr>
      <t>）ベースアップ評価料算定期間</t>
    </r>
    <rPh sb="14" eb="16">
      <t>ヒョウカ</t>
    </rPh>
    <rPh sb="16" eb="17">
      <t>リョウサンテイキカン</t>
    </rPh>
    <phoneticPr fontId="1"/>
  </si>
  <si>
    <t>（６）ベースアップ評価料による収入の実績額【（３）＋（４）＋（５）】</t>
    <rPh sb="9" eb="11">
      <t>ヒョウカ</t>
    </rPh>
    <rPh sb="11" eb="12">
      <t>リョウ</t>
    </rPh>
    <rPh sb="15" eb="17">
      <t>シュウニュウ</t>
    </rPh>
    <rPh sb="18" eb="20">
      <t>ジッセキ</t>
    </rPh>
    <rPh sb="20" eb="21">
      <t>ガク</t>
    </rPh>
    <phoneticPr fontId="1"/>
  </si>
  <si>
    <r>
      <t>Ⅱ</t>
    </r>
    <r>
      <rPr>
        <b/>
        <sz val="11"/>
        <color rgb="FFFF0000"/>
        <rFont val="ＭＳ ゴシック"/>
        <family val="3"/>
        <charset val="128"/>
      </rPr>
      <t>－１．ベースアップ評価料による収入の実績額【（２）の期間中】</t>
    </r>
    <rPh sb="10" eb="13">
      <t>ヒョウカリョウ</t>
    </rPh>
    <rPh sb="16" eb="18">
      <t>シュウニュウ</t>
    </rPh>
    <rPh sb="19" eb="21">
      <t>ジッセキ</t>
    </rPh>
    <rPh sb="21" eb="22">
      <t>ガク</t>
    </rPh>
    <rPh sb="27" eb="30">
      <t>キカンチュウ</t>
    </rPh>
    <phoneticPr fontId="1"/>
  </si>
  <si>
    <t>□</t>
    <phoneticPr fontId="1"/>
  </si>
  <si>
    <t>（５）ベースアップ評価料による収入の実績額【（３）＋（４）】</t>
    <rPh sb="9" eb="11">
      <t>ヒョウカ</t>
    </rPh>
    <rPh sb="11" eb="12">
      <t>リョウ</t>
    </rPh>
    <rPh sb="15" eb="17">
      <t>シュウニュウ</t>
    </rPh>
    <rPh sb="18" eb="20">
      <t>ジッセキ</t>
    </rPh>
    <rPh sb="20" eb="21">
      <t>ガク</t>
    </rPh>
    <phoneticPr fontId="1"/>
  </si>
  <si>
    <t>（６）翌年度への繰越予定額</t>
    <rPh sb="3" eb="6">
      <t>ヨクネンド</t>
    </rPh>
    <rPh sb="8" eb="9">
      <t>ク</t>
    </rPh>
    <rPh sb="9" eb="10">
      <t>コ</t>
    </rPh>
    <rPh sb="10" eb="12">
      <t>ヨテイ</t>
    </rPh>
    <rPh sb="12" eb="13">
      <t>ガク</t>
    </rPh>
    <phoneticPr fontId="1"/>
  </si>
  <si>
    <t>（７）前年度からの繰越額</t>
    <rPh sb="3" eb="6">
      <t>ゼンネンド</t>
    </rPh>
    <rPh sb="9" eb="12">
      <t>クリコシガク</t>
    </rPh>
    <phoneticPr fontId="1"/>
  </si>
  <si>
    <t>（８）ベースアップ評価料による収入の実績額のうち、当該年度における対象職員のベア等に充当すべき金額</t>
    <rPh sb="9" eb="12">
      <t>ヒョウカリョウ</t>
    </rPh>
    <rPh sb="15" eb="17">
      <t>シュウニュウ</t>
    </rPh>
    <rPh sb="18" eb="21">
      <t>ジッセキガク</t>
    </rPh>
    <rPh sb="25" eb="29">
      <t>トウガイネンド</t>
    </rPh>
    <rPh sb="33" eb="37">
      <t>タイショウショクイン</t>
    </rPh>
    <rPh sb="40" eb="41">
      <t>トウ</t>
    </rPh>
    <rPh sb="42" eb="44">
      <t>ジュウトウ</t>
    </rPh>
    <rPh sb="47" eb="49">
      <t>キンガク</t>
    </rPh>
    <phoneticPr fontId="1"/>
  </si>
  <si>
    <t xml:space="preserve">場合にのみ記載すること。 　 　 　 　 　 　 　 　 　 　 　 　 　 　 　 　 　 　 　 </t>
    <phoneticPr fontId="1"/>
  </si>
  <si>
    <t>　なお、定期昇給とは、毎年一定の時期を定めて、組織内の昇給制度に従って行われる昇給のことをいい、ベア等実施分と明確に区別できる</t>
    <phoneticPr fontId="1"/>
  </si>
  <si>
    <t>　なお、定期昇給とは、毎年一定の時期を定めて、組織内の昇給制度に従って行われる昇給のことをいい、ベア等実施分と明確に区別でき</t>
    <phoneticPr fontId="1"/>
  </si>
  <si>
    <t xml:space="preserve">る場合にのみ記載すること。 　 　 　 　 　 　 　 　 　 　 　 　 　 　 　 　 　 　 　 </t>
    <phoneticPr fontId="1"/>
  </si>
  <si>
    <r>
      <t>（</t>
    </r>
    <r>
      <rPr>
        <sz val="11"/>
        <color rgb="FFFF0000"/>
        <rFont val="ＭＳ ゴシック"/>
        <family val="3"/>
        <charset val="128"/>
      </rPr>
      <t>18</t>
    </r>
    <r>
      <rPr>
        <strike/>
        <sz val="11"/>
        <color rgb="FFFF0000"/>
        <rFont val="ＭＳ ゴシック"/>
        <family val="3"/>
        <charset val="128"/>
      </rPr>
      <t>20</t>
    </r>
    <r>
      <rPr>
        <sz val="11"/>
        <rFont val="ＭＳ ゴシック"/>
        <family val="3"/>
      </rPr>
      <t>）うち定期昇給相当分</t>
    </r>
    <phoneticPr fontId="1"/>
  </si>
  <si>
    <r>
      <t>（</t>
    </r>
    <r>
      <rPr>
        <sz val="11"/>
        <color rgb="FFFF0000"/>
        <rFont val="ＭＳ ゴシック"/>
        <family val="3"/>
        <charset val="128"/>
      </rPr>
      <t>19</t>
    </r>
    <r>
      <rPr>
        <strike/>
        <sz val="11"/>
        <color rgb="FFFF0000"/>
        <rFont val="ＭＳ ゴシック"/>
        <family val="3"/>
        <charset val="128"/>
      </rPr>
      <t>21</t>
    </r>
    <r>
      <rPr>
        <sz val="11"/>
        <color theme="1"/>
        <rFont val="ＭＳ ゴシック"/>
        <family val="3"/>
      </rPr>
      <t>）うちベア等実施分</t>
    </r>
    <rPh sb="10" eb="11">
      <t>トウ</t>
    </rPh>
    <rPh sb="11" eb="13">
      <t>ジッシ</t>
    </rPh>
    <rPh sb="13" eb="14">
      <t>ブン</t>
    </rPh>
    <phoneticPr fontId="1"/>
  </si>
  <si>
    <r>
      <t>（</t>
    </r>
    <r>
      <rPr>
        <sz val="11"/>
        <color rgb="FFFF0000"/>
        <rFont val="ＭＳ ゴシック"/>
        <family val="3"/>
        <charset val="128"/>
      </rPr>
      <t>17</t>
    </r>
    <r>
      <rPr>
        <strike/>
        <sz val="11"/>
        <color rgb="FFFF0000"/>
        <rFont val="ＭＳ ゴシック"/>
        <family val="3"/>
        <charset val="128"/>
      </rPr>
      <t>19</t>
    </r>
    <r>
      <rPr>
        <sz val="11"/>
        <color theme="1"/>
        <rFont val="ＭＳ ゴシック"/>
        <family val="3"/>
        <charset val="128"/>
      </rPr>
      <t>）基本給等に係る賃金改善の見込み額（１ヶ月分）【（</t>
    </r>
    <r>
      <rPr>
        <sz val="11"/>
        <color rgb="FFFF0000"/>
        <rFont val="ＭＳ ゴシック"/>
        <family val="3"/>
        <charset val="128"/>
      </rPr>
      <t>16</t>
    </r>
    <r>
      <rPr>
        <strike/>
        <sz val="11"/>
        <color rgb="FFFF0000"/>
        <rFont val="ＭＳ ゴシック"/>
        <family val="3"/>
        <charset val="128"/>
      </rPr>
      <t>18</t>
    </r>
    <r>
      <rPr>
        <sz val="11"/>
        <color theme="1"/>
        <rFont val="ＭＳ ゴシック"/>
        <family val="3"/>
        <charset val="128"/>
      </rPr>
      <t>）－（</t>
    </r>
    <r>
      <rPr>
        <sz val="11"/>
        <color rgb="FFFF0000"/>
        <rFont val="ＭＳ ゴシック"/>
        <family val="3"/>
        <charset val="128"/>
      </rPr>
      <t>15</t>
    </r>
    <r>
      <rPr>
        <strike/>
        <sz val="11"/>
        <color rgb="FFFF0000"/>
        <rFont val="ＭＳ ゴシック"/>
        <family val="3"/>
        <charset val="128"/>
      </rPr>
      <t>17</t>
    </r>
    <r>
      <rPr>
        <sz val="11"/>
        <color theme="1"/>
        <rFont val="ＭＳ ゴシック"/>
        <family val="3"/>
        <charset val="128"/>
      </rPr>
      <t>）】</t>
    </r>
    <rPh sb="6" eb="9">
      <t>キホンキュウ</t>
    </rPh>
    <rPh sb="9" eb="10">
      <t>トウ</t>
    </rPh>
    <rPh sb="11" eb="12">
      <t>カカ</t>
    </rPh>
    <rPh sb="13" eb="15">
      <t>チンギン</t>
    </rPh>
    <rPh sb="15" eb="17">
      <t>カイゼン</t>
    </rPh>
    <rPh sb="18" eb="20">
      <t>ミコ</t>
    </rPh>
    <rPh sb="21" eb="22">
      <t>ガク</t>
    </rPh>
    <rPh sb="25" eb="26">
      <t>ゲツ</t>
    </rPh>
    <rPh sb="26" eb="27">
      <t>ブン</t>
    </rPh>
    <phoneticPr fontId="1"/>
  </si>
  <si>
    <r>
      <t>（</t>
    </r>
    <r>
      <rPr>
        <sz val="11"/>
        <color rgb="FFFF0000"/>
        <rFont val="ＭＳ ゴシック"/>
        <family val="3"/>
        <charset val="128"/>
      </rPr>
      <t>20</t>
    </r>
    <r>
      <rPr>
        <strike/>
        <sz val="11"/>
        <color rgb="FFFF0000"/>
        <rFont val="ＭＳ ゴシック"/>
        <family val="3"/>
        <charset val="128"/>
      </rPr>
      <t>22</t>
    </r>
    <r>
      <rPr>
        <sz val="11"/>
        <color theme="1"/>
        <rFont val="ＭＳ ゴシック"/>
        <family val="3"/>
      </rPr>
      <t>）ベア等による賃金増率【（</t>
    </r>
    <r>
      <rPr>
        <sz val="11"/>
        <color rgb="FFFF0000"/>
        <rFont val="ＭＳ ゴシック"/>
        <family val="3"/>
        <charset val="128"/>
      </rPr>
      <t>19</t>
    </r>
    <r>
      <rPr>
        <strike/>
        <sz val="11"/>
        <color rgb="FFFF0000"/>
        <rFont val="ＭＳ ゴシック"/>
        <family val="3"/>
        <charset val="128"/>
      </rPr>
      <t>21</t>
    </r>
    <r>
      <rPr>
        <sz val="11"/>
        <color theme="1"/>
        <rFont val="ＭＳ ゴシック"/>
        <family val="3"/>
      </rPr>
      <t>）÷（</t>
    </r>
    <r>
      <rPr>
        <sz val="11"/>
        <color rgb="FFFF0000"/>
        <rFont val="ＭＳ ゴシック"/>
        <family val="3"/>
        <charset val="128"/>
      </rPr>
      <t>15</t>
    </r>
    <r>
      <rPr>
        <strike/>
        <sz val="11"/>
        <color rgb="FFFF0000"/>
        <rFont val="ＭＳ ゴシック"/>
        <family val="3"/>
        <charset val="128"/>
      </rPr>
      <t>17</t>
    </r>
    <r>
      <rPr>
        <sz val="11"/>
        <color theme="1"/>
        <rFont val="ＭＳ ゴシック"/>
        <family val="3"/>
      </rPr>
      <t>）】</t>
    </r>
    <rPh sb="8" eb="9">
      <t>トウ</t>
    </rPh>
    <rPh sb="12" eb="14">
      <t>チンギン</t>
    </rPh>
    <rPh sb="14" eb="15">
      <t>ゾウ</t>
    </rPh>
    <rPh sb="15" eb="16">
      <t>リツ</t>
    </rPh>
    <phoneticPr fontId="1"/>
  </si>
  <si>
    <r>
      <t>（</t>
    </r>
    <r>
      <rPr>
        <sz val="11"/>
        <color rgb="FFFF0000"/>
        <rFont val="ＭＳ ゴシック"/>
        <family val="3"/>
        <charset val="128"/>
      </rPr>
      <t>21</t>
    </r>
    <r>
      <rPr>
        <strike/>
        <sz val="11"/>
        <color rgb="FFFF0000"/>
        <rFont val="ＭＳ ゴシック"/>
        <family val="3"/>
        <charset val="128"/>
      </rPr>
      <t>51</t>
    </r>
    <r>
      <rPr>
        <sz val="11"/>
        <rFont val="ＭＳ ゴシック"/>
        <family val="3"/>
        <charset val="128"/>
      </rPr>
      <t>）40歳未満の勤務医師等の常勤換算数【賃金改善実施期間（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）の開始月時点】</t>
    </r>
    <rPh sb="18" eb="20">
      <t>ジョウキン</t>
    </rPh>
    <rPh sb="20" eb="22">
      <t>カンザン</t>
    </rPh>
    <rPh sb="22" eb="23">
      <t>スウ</t>
    </rPh>
    <rPh sb="24" eb="26">
      <t>チンギン</t>
    </rPh>
    <rPh sb="26" eb="28">
      <t>カイゼン</t>
    </rPh>
    <rPh sb="28" eb="30">
      <t>ジッシ</t>
    </rPh>
    <rPh sb="30" eb="32">
      <t>キカン</t>
    </rPh>
    <rPh sb="37" eb="39">
      <t>カイシ</t>
    </rPh>
    <rPh sb="39" eb="40">
      <t>ツキ</t>
    </rPh>
    <rPh sb="40" eb="42">
      <t>ジテン</t>
    </rPh>
    <phoneticPr fontId="1"/>
  </si>
  <si>
    <r>
      <t>（</t>
    </r>
    <r>
      <rPr>
        <sz val="11"/>
        <color rgb="FFFF0000"/>
        <rFont val="ＭＳ ゴシック"/>
        <family val="3"/>
        <charset val="128"/>
      </rPr>
      <t>22</t>
    </r>
    <r>
      <rPr>
        <strike/>
        <sz val="11"/>
        <color rgb="FFFF0000"/>
        <rFont val="ＭＳ ゴシック"/>
        <family val="3"/>
        <charset val="128"/>
      </rPr>
      <t>53</t>
    </r>
    <r>
      <rPr>
        <sz val="11"/>
        <rFont val="ＭＳ ゴシック"/>
        <family val="3"/>
        <charset val="128"/>
      </rPr>
      <t>）うち賃金改善する前の40歳未満の勤務医師等の基本給等総額【賃金改善実施期間（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t>
    </r>
    <phoneticPr fontId="1"/>
  </si>
  <si>
    <r>
      <t>（</t>
    </r>
    <r>
      <rPr>
        <sz val="11"/>
        <color rgb="FFFF0000"/>
        <rFont val="ＭＳ ゴシック"/>
        <family val="3"/>
        <charset val="128"/>
      </rPr>
      <t>23</t>
    </r>
    <r>
      <rPr>
        <strike/>
        <sz val="11"/>
        <color rgb="FFFF0000"/>
        <rFont val="ＭＳ ゴシック"/>
        <family val="3"/>
        <charset val="128"/>
      </rPr>
      <t>55</t>
    </r>
    <r>
      <rPr>
        <sz val="11"/>
        <rFont val="ＭＳ ゴシック"/>
        <family val="3"/>
        <charset val="128"/>
      </rPr>
      <t>）うち賃金改善した後の40歳未満の勤務医師等の基本給等総額【賃金改善実施期間（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t>
    </r>
    <rPh sb="14" eb="15">
      <t>アト</t>
    </rPh>
    <phoneticPr fontId="1"/>
  </si>
  <si>
    <r>
      <t>（</t>
    </r>
    <r>
      <rPr>
        <sz val="11"/>
        <color rgb="FFFF0000"/>
        <rFont val="ＭＳ ゴシック"/>
        <family val="3"/>
        <charset val="128"/>
      </rPr>
      <t>24</t>
    </r>
    <r>
      <rPr>
        <strike/>
        <sz val="11"/>
        <color rgb="FFFF0000"/>
        <rFont val="ＭＳ ゴシック"/>
        <family val="3"/>
        <charset val="128"/>
      </rPr>
      <t>57</t>
    </r>
    <r>
      <rPr>
        <sz val="11"/>
        <rFont val="ＭＳ ゴシック"/>
        <family val="3"/>
        <charset val="128"/>
      </rPr>
      <t>）基本給等に係る賃金改善の見込み額（１ヶ月分）【（</t>
    </r>
    <r>
      <rPr>
        <sz val="11"/>
        <color rgb="FFFF0000"/>
        <rFont val="ＭＳ ゴシック"/>
        <family val="3"/>
        <charset val="128"/>
      </rPr>
      <t>23</t>
    </r>
    <r>
      <rPr>
        <strike/>
        <sz val="11"/>
        <color rgb="FFFF0000"/>
        <rFont val="ＭＳ ゴシック"/>
        <family val="3"/>
        <charset val="128"/>
      </rPr>
      <t>55</t>
    </r>
    <r>
      <rPr>
        <sz val="11"/>
        <rFont val="ＭＳ ゴシック"/>
        <family val="3"/>
        <charset val="128"/>
      </rPr>
      <t>）－（</t>
    </r>
    <r>
      <rPr>
        <sz val="11"/>
        <color rgb="FFFF0000"/>
        <rFont val="ＭＳ ゴシック"/>
        <family val="3"/>
        <charset val="128"/>
      </rPr>
      <t>22</t>
    </r>
    <r>
      <rPr>
        <strike/>
        <sz val="11"/>
        <color rgb="FFFF0000"/>
        <rFont val="ＭＳ ゴシック"/>
        <family val="3"/>
        <charset val="128"/>
      </rPr>
      <t>53</t>
    </r>
    <r>
      <rPr>
        <sz val="11"/>
        <rFont val="ＭＳ ゴシック"/>
        <family val="3"/>
        <charset val="128"/>
      </rPr>
      <t>）】</t>
    </r>
    <rPh sb="6" eb="9">
      <t>キホンキュウ</t>
    </rPh>
    <rPh sb="9" eb="10">
      <t>トウ</t>
    </rPh>
    <rPh sb="11" eb="12">
      <t>カカ</t>
    </rPh>
    <rPh sb="13" eb="15">
      <t>チンギン</t>
    </rPh>
    <rPh sb="15" eb="17">
      <t>カイゼン</t>
    </rPh>
    <rPh sb="18" eb="20">
      <t>ミコ</t>
    </rPh>
    <rPh sb="21" eb="22">
      <t>ガク</t>
    </rPh>
    <rPh sb="25" eb="26">
      <t>ゲツ</t>
    </rPh>
    <rPh sb="26" eb="27">
      <t>ブン</t>
    </rPh>
    <phoneticPr fontId="1"/>
  </si>
  <si>
    <r>
      <t>（</t>
    </r>
    <r>
      <rPr>
        <sz val="11"/>
        <color rgb="FFFF0000"/>
        <rFont val="ＭＳ ゴシック"/>
        <family val="3"/>
        <charset val="128"/>
      </rPr>
      <t>25</t>
    </r>
    <r>
      <rPr>
        <strike/>
        <sz val="11"/>
        <color rgb="FFFF0000"/>
        <rFont val="ＭＳ ゴシック"/>
        <family val="3"/>
        <charset val="128"/>
      </rPr>
      <t>58</t>
    </r>
    <r>
      <rPr>
        <sz val="11"/>
        <rFont val="ＭＳ ゴシック"/>
        <family val="3"/>
        <charset val="128"/>
      </rPr>
      <t>）うち定期昇給相当分</t>
    </r>
    <phoneticPr fontId="1"/>
  </si>
  <si>
    <r>
      <t>（</t>
    </r>
    <r>
      <rPr>
        <sz val="11"/>
        <color rgb="FFFF0000"/>
        <rFont val="ＭＳ ゴシック"/>
        <family val="3"/>
        <charset val="128"/>
      </rPr>
      <t>26</t>
    </r>
    <r>
      <rPr>
        <strike/>
        <sz val="11"/>
        <color rgb="FFFF0000"/>
        <rFont val="ＭＳ ゴシック"/>
        <family val="3"/>
        <charset val="128"/>
      </rPr>
      <t>59</t>
    </r>
    <r>
      <rPr>
        <sz val="11"/>
        <rFont val="ＭＳ ゴシック"/>
        <family val="3"/>
        <charset val="128"/>
      </rPr>
      <t>）うちベア等実施分</t>
    </r>
    <rPh sb="10" eb="11">
      <t>トウ</t>
    </rPh>
    <rPh sb="11" eb="13">
      <t>ジッシ</t>
    </rPh>
    <rPh sb="13" eb="14">
      <t>ブン</t>
    </rPh>
    <phoneticPr fontId="1"/>
  </si>
  <si>
    <r>
      <t>（</t>
    </r>
    <r>
      <rPr>
        <sz val="11"/>
        <color rgb="FFFF0000"/>
        <rFont val="ＭＳ ゴシック"/>
        <family val="3"/>
        <charset val="128"/>
      </rPr>
      <t>32</t>
    </r>
    <r>
      <rPr>
        <strike/>
        <sz val="11"/>
        <color rgb="FFFF0000"/>
        <rFont val="ＭＳ ゴシック"/>
        <family val="3"/>
        <charset val="128"/>
      </rPr>
      <t>68</t>
    </r>
    <r>
      <rPr>
        <sz val="11"/>
        <rFont val="ＭＳ ゴシック"/>
        <family val="3"/>
        <charset val="128"/>
      </rPr>
      <t>）うち定期昇給相当分</t>
    </r>
    <phoneticPr fontId="1"/>
  </si>
  <si>
    <r>
      <t>（</t>
    </r>
    <r>
      <rPr>
        <sz val="11"/>
        <color rgb="FFFF0000"/>
        <rFont val="ＭＳ ゴシック"/>
        <family val="3"/>
        <charset val="128"/>
      </rPr>
      <t>33</t>
    </r>
    <r>
      <rPr>
        <strike/>
        <sz val="11"/>
        <color rgb="FFFF0000"/>
        <rFont val="ＭＳ ゴシック"/>
        <family val="3"/>
        <charset val="128"/>
      </rPr>
      <t>69</t>
    </r>
    <r>
      <rPr>
        <sz val="11"/>
        <rFont val="ＭＳ ゴシック"/>
        <family val="3"/>
        <charset val="128"/>
      </rPr>
      <t>）うちベア等実施分</t>
    </r>
    <rPh sb="10" eb="11">
      <t>トウ</t>
    </rPh>
    <rPh sb="11" eb="13">
      <t>ジッシ</t>
    </rPh>
    <rPh sb="13" eb="14">
      <t>ブン</t>
    </rPh>
    <phoneticPr fontId="1"/>
  </si>
  <si>
    <r>
      <t>（</t>
    </r>
    <r>
      <rPr>
        <sz val="11"/>
        <color rgb="FFFF0000"/>
        <rFont val="ＭＳ ゴシック"/>
        <family val="3"/>
        <charset val="128"/>
      </rPr>
      <t>27</t>
    </r>
    <r>
      <rPr>
        <strike/>
        <sz val="11"/>
        <color rgb="FFFF0000"/>
        <rFont val="ＭＳ ゴシック"/>
        <family val="3"/>
        <charset val="128"/>
      </rPr>
      <t>60</t>
    </r>
    <r>
      <rPr>
        <sz val="11"/>
        <rFont val="ＭＳ ゴシック"/>
        <family val="3"/>
        <charset val="128"/>
      </rPr>
      <t>）ベア等による賃金増率【（</t>
    </r>
    <r>
      <rPr>
        <sz val="11"/>
        <color rgb="FFFF0000"/>
        <rFont val="ＭＳ ゴシック"/>
        <family val="3"/>
        <charset val="128"/>
      </rPr>
      <t>26</t>
    </r>
    <r>
      <rPr>
        <strike/>
        <sz val="11"/>
        <color rgb="FFFF0000"/>
        <rFont val="ＭＳ ゴシック"/>
        <family val="3"/>
        <charset val="128"/>
      </rPr>
      <t>59</t>
    </r>
    <r>
      <rPr>
        <sz val="11"/>
        <rFont val="ＭＳ ゴシック"/>
        <family val="3"/>
        <charset val="128"/>
      </rPr>
      <t>）÷（</t>
    </r>
    <r>
      <rPr>
        <sz val="11"/>
        <color rgb="FFFF0000"/>
        <rFont val="ＭＳ ゴシック"/>
        <family val="3"/>
        <charset val="128"/>
      </rPr>
      <t>22</t>
    </r>
    <r>
      <rPr>
        <strike/>
        <sz val="11"/>
        <color rgb="FFFF0000"/>
        <rFont val="ＭＳ ゴシック"/>
        <family val="3"/>
        <charset val="128"/>
      </rPr>
      <t>53</t>
    </r>
    <r>
      <rPr>
        <sz val="11"/>
        <rFont val="ＭＳ ゴシック"/>
        <family val="3"/>
        <charset val="128"/>
      </rPr>
      <t>）】</t>
    </r>
    <rPh sb="8" eb="9">
      <t>トウ</t>
    </rPh>
    <rPh sb="12" eb="14">
      <t>チンギン</t>
    </rPh>
    <rPh sb="14" eb="15">
      <t>ゾウ</t>
    </rPh>
    <rPh sb="15" eb="16">
      <t>リツ</t>
    </rPh>
    <phoneticPr fontId="1"/>
  </si>
  <si>
    <r>
      <t>（</t>
    </r>
    <r>
      <rPr>
        <sz val="11"/>
        <color rgb="FFFF0000"/>
        <rFont val="ＭＳ ゴシック"/>
        <family val="3"/>
        <charset val="128"/>
      </rPr>
      <t>31</t>
    </r>
    <r>
      <rPr>
        <strike/>
        <sz val="11"/>
        <color rgb="FFFF0000"/>
        <rFont val="ＭＳ ゴシック"/>
        <family val="3"/>
        <charset val="128"/>
      </rPr>
      <t>67</t>
    </r>
    <r>
      <rPr>
        <sz val="11"/>
        <rFont val="ＭＳ ゴシック"/>
        <family val="3"/>
        <charset val="128"/>
      </rPr>
      <t>）基本給等に係る賃金改善の見込み額（１ヶ月分）【（</t>
    </r>
    <r>
      <rPr>
        <sz val="11"/>
        <color rgb="FFFF0000"/>
        <rFont val="ＭＳ ゴシック"/>
        <family val="3"/>
        <charset val="128"/>
      </rPr>
      <t>30</t>
    </r>
    <r>
      <rPr>
        <strike/>
        <sz val="11"/>
        <color rgb="FFFF0000"/>
        <rFont val="ＭＳ ゴシック"/>
        <family val="3"/>
        <charset val="128"/>
      </rPr>
      <t>65</t>
    </r>
    <r>
      <rPr>
        <sz val="11"/>
        <rFont val="ＭＳ ゴシック"/>
        <family val="3"/>
        <charset val="128"/>
      </rPr>
      <t>）－（</t>
    </r>
    <r>
      <rPr>
        <sz val="11"/>
        <color rgb="FFFF0000"/>
        <rFont val="ＭＳ ゴシック"/>
        <family val="3"/>
        <charset val="128"/>
      </rPr>
      <t>29</t>
    </r>
    <r>
      <rPr>
        <strike/>
        <sz val="11"/>
        <color rgb="FFFF0000"/>
        <rFont val="ＭＳ ゴシック"/>
        <family val="3"/>
        <charset val="128"/>
      </rPr>
      <t>63</t>
    </r>
    <r>
      <rPr>
        <sz val="11"/>
        <rFont val="ＭＳ ゴシック"/>
        <family val="3"/>
        <charset val="128"/>
      </rPr>
      <t>）】</t>
    </r>
    <rPh sb="6" eb="9">
      <t>キホンキュウ</t>
    </rPh>
    <rPh sb="9" eb="10">
      <t>トウ</t>
    </rPh>
    <rPh sb="11" eb="12">
      <t>カカ</t>
    </rPh>
    <rPh sb="13" eb="15">
      <t>チンギン</t>
    </rPh>
    <rPh sb="15" eb="17">
      <t>カイゼン</t>
    </rPh>
    <rPh sb="18" eb="20">
      <t>ミコ</t>
    </rPh>
    <rPh sb="21" eb="22">
      <t>ガク</t>
    </rPh>
    <rPh sb="25" eb="26">
      <t>ゲツ</t>
    </rPh>
    <rPh sb="26" eb="27">
      <t>ブン</t>
    </rPh>
    <phoneticPr fontId="1"/>
  </si>
  <si>
    <r>
      <t>（</t>
    </r>
    <r>
      <rPr>
        <sz val="11"/>
        <color rgb="FFFF0000"/>
        <rFont val="ＭＳ ゴシック"/>
        <family val="3"/>
        <charset val="128"/>
      </rPr>
      <t>28</t>
    </r>
    <r>
      <rPr>
        <strike/>
        <sz val="11"/>
        <color rgb="FFFF0000"/>
        <rFont val="ＭＳ ゴシック"/>
        <family val="3"/>
        <charset val="128"/>
      </rPr>
      <t>61</t>
    </r>
    <r>
      <rPr>
        <sz val="11"/>
        <rFont val="ＭＳ ゴシック"/>
        <family val="3"/>
        <charset val="128"/>
      </rPr>
      <t>）事務職員の常勤換算数【賃金改善実施期間（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）の開始月時点】</t>
    </r>
    <rPh sb="11" eb="13">
      <t>ジョウキン</t>
    </rPh>
    <rPh sb="13" eb="15">
      <t>カンザン</t>
    </rPh>
    <rPh sb="15" eb="16">
      <t>スウ</t>
    </rPh>
    <rPh sb="17" eb="19">
      <t>チンギン</t>
    </rPh>
    <rPh sb="19" eb="21">
      <t>カイゼン</t>
    </rPh>
    <rPh sb="21" eb="23">
      <t>ジッシ</t>
    </rPh>
    <rPh sb="23" eb="25">
      <t>キカン</t>
    </rPh>
    <rPh sb="30" eb="32">
      <t>カイシ</t>
    </rPh>
    <rPh sb="32" eb="33">
      <t>ツキ</t>
    </rPh>
    <rPh sb="33" eb="35">
      <t>ジテン</t>
    </rPh>
    <phoneticPr fontId="1"/>
  </si>
  <si>
    <r>
      <t>（</t>
    </r>
    <r>
      <rPr>
        <sz val="11"/>
        <color rgb="FFFF0000"/>
        <rFont val="ＭＳ ゴシック"/>
        <family val="3"/>
        <charset val="128"/>
      </rPr>
      <t>29</t>
    </r>
    <r>
      <rPr>
        <strike/>
        <sz val="11"/>
        <color rgb="FFFF0000"/>
        <rFont val="ＭＳ ゴシック"/>
        <family val="3"/>
        <charset val="128"/>
      </rPr>
      <t>63</t>
    </r>
    <r>
      <rPr>
        <sz val="11"/>
        <rFont val="ＭＳ ゴシック"/>
        <family val="3"/>
        <charset val="128"/>
      </rPr>
      <t>）うち賃金改善する前の事務職員の基本給等総額【賃金改善実施期間（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t>
    </r>
    <phoneticPr fontId="1"/>
  </si>
  <si>
    <r>
      <t>（</t>
    </r>
    <r>
      <rPr>
        <sz val="11"/>
        <color rgb="FFFF0000"/>
        <rFont val="ＭＳ ゴシック"/>
        <family val="3"/>
        <charset val="128"/>
      </rPr>
      <t>30</t>
    </r>
    <r>
      <rPr>
        <strike/>
        <sz val="11"/>
        <color rgb="FFFF0000"/>
        <rFont val="ＭＳ ゴシック"/>
        <family val="3"/>
        <charset val="128"/>
      </rPr>
      <t>65</t>
    </r>
    <r>
      <rPr>
        <sz val="11"/>
        <rFont val="ＭＳ ゴシック"/>
        <family val="3"/>
        <charset val="128"/>
      </rPr>
      <t>）うち賃金改善した後の事務職員の基本給等総額【賃金改善実施期間（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t>
    </r>
    <rPh sb="14" eb="15">
      <t>アト</t>
    </rPh>
    <phoneticPr fontId="1"/>
  </si>
  <si>
    <r>
      <t>（</t>
    </r>
    <r>
      <rPr>
        <sz val="11"/>
        <color rgb="FFFF0000"/>
        <rFont val="ＭＳ ゴシック"/>
        <family val="3"/>
        <charset val="128"/>
      </rPr>
      <t>34</t>
    </r>
    <r>
      <rPr>
        <strike/>
        <sz val="11"/>
        <color rgb="FFFF0000"/>
        <rFont val="ＭＳ ゴシック"/>
        <family val="3"/>
        <charset val="128"/>
      </rPr>
      <t>70</t>
    </r>
    <r>
      <rPr>
        <sz val="11"/>
        <rFont val="ＭＳ ゴシック"/>
        <family val="3"/>
        <charset val="128"/>
      </rPr>
      <t>）ベア等による賃金増率【（</t>
    </r>
    <r>
      <rPr>
        <sz val="11"/>
        <color rgb="FFFF0000"/>
        <rFont val="ＭＳ ゴシック"/>
        <family val="3"/>
        <charset val="128"/>
      </rPr>
      <t>33</t>
    </r>
    <r>
      <rPr>
        <strike/>
        <sz val="11"/>
        <color rgb="FFFF0000"/>
        <rFont val="ＭＳ ゴシック"/>
        <family val="3"/>
        <charset val="128"/>
      </rPr>
      <t>69</t>
    </r>
    <r>
      <rPr>
        <sz val="11"/>
        <rFont val="ＭＳ ゴシック"/>
        <family val="3"/>
        <charset val="128"/>
      </rPr>
      <t>）÷（</t>
    </r>
    <r>
      <rPr>
        <sz val="11"/>
        <color rgb="FFFF0000"/>
        <rFont val="ＭＳ ゴシック"/>
        <family val="3"/>
        <charset val="128"/>
      </rPr>
      <t>29</t>
    </r>
    <r>
      <rPr>
        <strike/>
        <sz val="11"/>
        <color rgb="FFFF0000"/>
        <rFont val="ＭＳ ゴシック"/>
        <family val="3"/>
        <charset val="128"/>
      </rPr>
      <t>63</t>
    </r>
    <r>
      <rPr>
        <sz val="11"/>
        <rFont val="ＭＳ ゴシック"/>
        <family val="3"/>
        <charset val="128"/>
      </rPr>
      <t>）】</t>
    </r>
    <rPh sb="8" eb="9">
      <t>トウ</t>
    </rPh>
    <rPh sb="12" eb="14">
      <t>チンギン</t>
    </rPh>
    <rPh sb="14" eb="15">
      <t>ゾウ</t>
    </rPh>
    <rPh sb="15" eb="16">
      <t>リツ</t>
    </rPh>
    <phoneticPr fontId="1"/>
  </si>
  <si>
    <r>
      <t>（</t>
    </r>
    <r>
      <rPr>
        <sz val="11"/>
        <color rgb="FFFF0000"/>
        <rFont val="ＭＳ ゴシック"/>
        <family val="3"/>
        <charset val="128"/>
      </rPr>
      <t>14</t>
    </r>
    <r>
      <rPr>
        <strike/>
        <sz val="11"/>
        <color rgb="FFFF0000"/>
        <rFont val="ＭＳ ゴシック"/>
        <family val="3"/>
        <charset val="128"/>
      </rPr>
      <t>16</t>
    </r>
    <r>
      <rPr>
        <sz val="11"/>
        <color theme="1"/>
        <rFont val="ＭＳ ゴシック"/>
        <family val="3"/>
        <charset val="128"/>
      </rPr>
      <t>）対象職員の常勤換算数【賃金改善実施期間（</t>
    </r>
    <r>
      <rPr>
        <sz val="11"/>
        <color rgb="FFFF0000"/>
        <rFont val="ＭＳ ゴシック"/>
        <family val="3"/>
        <charset val="128"/>
      </rPr>
      <t>１</t>
    </r>
    <r>
      <rPr>
        <strike/>
        <sz val="11"/>
        <color rgb="FFFF0000"/>
        <rFont val="ＭＳ ゴシック"/>
        <family val="3"/>
        <charset val="128"/>
      </rPr>
      <t>２</t>
    </r>
    <r>
      <rPr>
        <sz val="11"/>
        <color theme="1"/>
        <rFont val="ＭＳ ゴシック"/>
        <family val="3"/>
        <charset val="128"/>
      </rPr>
      <t>）の開始月時点】</t>
    </r>
    <rPh sb="6" eb="8">
      <t>タイショウ</t>
    </rPh>
    <rPh sb="8" eb="10">
      <t>ショクイン</t>
    </rPh>
    <rPh sb="11" eb="13">
      <t>ジョウキン</t>
    </rPh>
    <rPh sb="13" eb="15">
      <t>カンザン</t>
    </rPh>
    <rPh sb="15" eb="16">
      <t>スウ</t>
    </rPh>
    <rPh sb="17" eb="19">
      <t>チンギン</t>
    </rPh>
    <rPh sb="19" eb="21">
      <t>カイゼン</t>
    </rPh>
    <rPh sb="21" eb="23">
      <t>ジッシ</t>
    </rPh>
    <rPh sb="23" eb="25">
      <t>キカン</t>
    </rPh>
    <rPh sb="30" eb="32">
      <t>カイシ</t>
    </rPh>
    <rPh sb="32" eb="33">
      <t>ツキ</t>
    </rPh>
    <rPh sb="33" eb="35">
      <t>ジテン</t>
    </rPh>
    <phoneticPr fontId="1"/>
  </si>
  <si>
    <r>
      <t>（</t>
    </r>
    <r>
      <rPr>
        <sz val="11"/>
        <color rgb="FFFF0000"/>
        <rFont val="ＭＳ ゴシック"/>
        <family val="3"/>
        <charset val="128"/>
      </rPr>
      <t>15</t>
    </r>
    <r>
      <rPr>
        <strike/>
        <sz val="11"/>
        <color rgb="FFFF0000"/>
        <rFont val="ＭＳ ゴシック"/>
        <family val="3"/>
        <charset val="128"/>
      </rPr>
      <t>17</t>
    </r>
    <r>
      <rPr>
        <sz val="11"/>
        <color rgb="FF000000"/>
        <rFont val="ＭＳ ゴシック"/>
        <family val="3"/>
        <charset val="128"/>
      </rPr>
      <t>）賃金改善する前の対象職員の基本給等総額【賃金改善実施期間（</t>
    </r>
    <r>
      <rPr>
        <sz val="11"/>
        <color rgb="FFFF0000"/>
        <rFont val="ＭＳ ゴシック"/>
        <family val="3"/>
        <charset val="128"/>
      </rPr>
      <t>１</t>
    </r>
    <r>
      <rPr>
        <strike/>
        <sz val="11"/>
        <color rgb="FFFF0000"/>
        <rFont val="ＭＳ ゴシック"/>
        <family val="3"/>
        <charset val="128"/>
      </rPr>
      <t>２</t>
    </r>
    <r>
      <rPr>
        <sz val="11"/>
        <color rgb="FF000000"/>
        <rFont val="ＭＳ ゴシック"/>
        <family val="3"/>
        <charset val="128"/>
      </rPr>
      <t>）の開始月時点】</t>
    </r>
    <phoneticPr fontId="1"/>
  </si>
  <si>
    <r>
      <t>（</t>
    </r>
    <r>
      <rPr>
        <sz val="11"/>
        <color rgb="FFFF0000"/>
        <rFont val="ＭＳ ゴシック"/>
        <family val="3"/>
        <charset val="128"/>
      </rPr>
      <t>16</t>
    </r>
    <r>
      <rPr>
        <strike/>
        <sz val="11"/>
        <color rgb="FFFF0000"/>
        <rFont val="ＭＳ ゴシック"/>
        <family val="3"/>
        <charset val="128"/>
      </rPr>
      <t>18</t>
    </r>
    <r>
      <rPr>
        <sz val="11"/>
        <rFont val="ＭＳ ゴシック"/>
        <family val="3"/>
        <charset val="128"/>
      </rPr>
      <t>）賃金改善した後の対象職員の基本給等総額【賃金改善実施期間（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）の開始月時点】</t>
    </r>
    <phoneticPr fontId="1"/>
  </si>
  <si>
    <r>
      <rPr>
        <b/>
        <sz val="11"/>
        <color rgb="FFFF0000"/>
        <rFont val="ＭＳ ゴシック"/>
        <family val="3"/>
        <charset val="128"/>
      </rPr>
      <t>Ⅴ</t>
    </r>
    <r>
      <rPr>
        <b/>
        <strike/>
        <sz val="11"/>
        <color rgb="FFFF0000"/>
        <rFont val="ＭＳ ゴシック"/>
        <family val="3"/>
        <charset val="128"/>
      </rPr>
      <t>Ⅸ</t>
    </r>
    <r>
      <rPr>
        <b/>
        <sz val="11"/>
        <rFont val="ＭＳ ゴシック"/>
        <family val="3"/>
        <charset val="128"/>
      </rPr>
      <t>．40歳未満の勤務医師、勤務歯科医師の基本給等に係る事項</t>
    </r>
    <rPh sb="5" eb="6">
      <t>サイ</t>
    </rPh>
    <rPh sb="6" eb="8">
      <t>ミマン</t>
    </rPh>
    <rPh sb="9" eb="11">
      <t>キンム</t>
    </rPh>
    <rPh sb="11" eb="13">
      <t>イシ</t>
    </rPh>
    <rPh sb="14" eb="16">
      <t>キンム</t>
    </rPh>
    <rPh sb="16" eb="20">
      <t>シカイシ</t>
    </rPh>
    <rPh sb="26" eb="27">
      <t>カカ</t>
    </rPh>
    <rPh sb="28" eb="30">
      <t>ジコウ</t>
    </rPh>
    <phoneticPr fontId="1"/>
  </si>
  <si>
    <r>
      <rPr>
        <b/>
        <sz val="11"/>
        <color rgb="FFFF0000"/>
        <rFont val="ＭＳ ゴシック"/>
        <family val="3"/>
        <charset val="128"/>
      </rPr>
      <t>Ⅵ</t>
    </r>
    <r>
      <rPr>
        <b/>
        <strike/>
        <sz val="11"/>
        <color rgb="FFFF0000"/>
        <rFont val="ＭＳ ゴシック"/>
        <family val="3"/>
        <charset val="128"/>
      </rPr>
      <t>Ⅹ</t>
    </r>
    <r>
      <rPr>
        <b/>
        <sz val="11"/>
        <rFont val="ＭＳ ゴシック"/>
        <family val="3"/>
        <charset val="128"/>
      </rPr>
      <t>．事務職員の基本給等に係る事項</t>
    </r>
    <rPh sb="3" eb="5">
      <t>ジム</t>
    </rPh>
    <rPh sb="5" eb="7">
      <t>ショクイン</t>
    </rPh>
    <rPh sb="13" eb="14">
      <t>カカ</t>
    </rPh>
    <rPh sb="15" eb="17">
      <t>ジコウ</t>
    </rPh>
    <phoneticPr fontId="1"/>
  </si>
  <si>
    <t>【（５）－（６）＋（７）】</t>
    <phoneticPr fontId="1"/>
  </si>
  <si>
    <r>
      <rPr>
        <strike/>
        <sz val="10"/>
        <color rgb="FFFF0000"/>
        <rFont val="ＭＳ ゴシック"/>
        <family val="3"/>
        <charset val="128"/>
      </rPr>
      <t>おける経営上の余剰や新たに「看護職員処遇改善評価料」等を届け出ること</t>
    </r>
    <r>
      <rPr>
        <sz val="10"/>
        <rFont val="ＭＳ ゴシック"/>
        <family val="3"/>
        <charset val="128"/>
      </rPr>
      <t>により、当該年度においてベア等を実施した分を</t>
    </r>
    <r>
      <rPr>
        <sz val="10"/>
        <color rgb="FFFF0000"/>
        <rFont val="ＭＳ ゴシック"/>
        <family val="3"/>
        <charset val="128"/>
      </rPr>
      <t>含めて</t>
    </r>
    <r>
      <rPr>
        <sz val="10"/>
        <rFont val="ＭＳ ゴシック"/>
        <family val="3"/>
        <charset val="128"/>
      </rPr>
      <t>記載すること。 　 　 　 　 　 　 　 　 　 　 　 　</t>
    </r>
    <rPh sb="56" eb="57">
      <t>フク</t>
    </rPh>
    <phoneticPr fontId="1"/>
  </si>
  <si>
    <t>ベースアップ評価料対象職員とベースアップ評価料対象外職種の職員の両方を含めた賃金改善の実績額を記載してください</t>
    <rPh sb="6" eb="9">
      <t>ヒョウカリョウ</t>
    </rPh>
    <rPh sb="9" eb="11">
      <t>タイショウ</t>
    </rPh>
    <rPh sb="11" eb="13">
      <t>ショクイン</t>
    </rPh>
    <rPh sb="20" eb="23">
      <t>ヒョウカリョウ</t>
    </rPh>
    <rPh sb="23" eb="25">
      <t>タイショウ</t>
    </rPh>
    <rPh sb="25" eb="26">
      <t>ガイ</t>
    </rPh>
    <rPh sb="26" eb="28">
      <t>ショクシュ</t>
    </rPh>
    <rPh sb="29" eb="31">
      <t>ショクイン</t>
    </rPh>
    <rPh sb="32" eb="34">
      <t>リョウホウ</t>
    </rPh>
    <rPh sb="35" eb="36">
      <t>フク</t>
    </rPh>
    <rPh sb="38" eb="40">
      <t>チンギン</t>
    </rPh>
    <rPh sb="40" eb="42">
      <t>カイゼン</t>
    </rPh>
    <rPh sb="43" eb="45">
      <t>ジッセキ</t>
    </rPh>
    <rPh sb="45" eb="46">
      <t>ガク</t>
    </rPh>
    <rPh sb="47" eb="49">
      <t>キサイ</t>
    </rPh>
    <phoneticPr fontId="1"/>
  </si>
  <si>
    <t>【ベースアップ評価料対象職種について】</t>
    <rPh sb="7" eb="9">
      <t>ヒョウカ</t>
    </rPh>
    <rPh sb="9" eb="10">
      <t>リョウ</t>
    </rPh>
    <rPh sb="10" eb="12">
      <t>タイショウ</t>
    </rPh>
    <rPh sb="12" eb="14">
      <t>ショクシュ</t>
    </rPh>
    <phoneticPr fontId="1"/>
  </si>
  <si>
    <r>
      <t>（</t>
    </r>
    <r>
      <rPr>
        <sz val="11"/>
        <color rgb="FFFF0000"/>
        <rFont val="ＭＳ ゴシック"/>
        <family val="3"/>
        <charset val="128"/>
      </rPr>
      <t>９</t>
    </r>
    <r>
      <rPr>
        <strike/>
        <sz val="11"/>
        <color rgb="FFFF0000"/>
        <rFont val="ＭＳ ゴシック"/>
        <family val="3"/>
        <charset val="128"/>
      </rPr>
      <t>15</t>
    </r>
    <r>
      <rPr>
        <sz val="11"/>
        <rFont val="ＭＳ ゴシック"/>
        <family val="3"/>
        <charset val="128"/>
      </rPr>
      <t>）（８）</t>
    </r>
    <r>
      <rPr>
        <strike/>
        <sz val="11"/>
        <color rgb="FFFF0000"/>
        <rFont val="ＭＳ ゴシック"/>
        <family val="3"/>
        <charset val="128"/>
      </rPr>
      <t>及び（９）</t>
    </r>
    <r>
      <rPr>
        <sz val="11"/>
        <rFont val="ＭＳ ゴシック"/>
        <family val="3"/>
        <charset val="128"/>
      </rPr>
      <t>について全てベア等実施分に充当しているか。</t>
    </r>
    <rPh sb="8" eb="9">
      <t>オヨ</t>
    </rPh>
    <rPh sb="17" eb="18">
      <t>スベ</t>
    </rPh>
    <rPh sb="21" eb="22">
      <t>トウ</t>
    </rPh>
    <rPh sb="22" eb="25">
      <t>ジッシブン</t>
    </rPh>
    <rPh sb="26" eb="28">
      <t>ジュウトウ</t>
    </rPh>
    <phoneticPr fontId="1"/>
  </si>
  <si>
    <t>（３）歯科外来・在宅ベースアップ評価料（Ⅰ）等による収入の実績額</t>
    <rPh sb="3" eb="5">
      <t>シカ</t>
    </rPh>
    <rPh sb="5" eb="7">
      <t>ガイライ</t>
    </rPh>
    <rPh sb="8" eb="10">
      <t>ザイタク</t>
    </rPh>
    <rPh sb="16" eb="19">
      <t>ヒョウカリョウ</t>
    </rPh>
    <rPh sb="22" eb="23">
      <t>トウ</t>
    </rPh>
    <rPh sb="26" eb="28">
      <t>シュウニュウ</t>
    </rPh>
    <rPh sb="29" eb="31">
      <t>ジッセキ</t>
    </rPh>
    <rPh sb="31" eb="32">
      <t>ガク</t>
    </rPh>
    <phoneticPr fontId="1"/>
  </si>
  <si>
    <t>（４）歯科外来・在宅ベースアップ評価料（Ⅱ）等による収入の実績額</t>
    <rPh sb="3" eb="5">
      <t>シカ</t>
    </rPh>
    <rPh sb="5" eb="7">
      <t>ガイライ</t>
    </rPh>
    <rPh sb="8" eb="10">
      <t>ザイタク</t>
    </rPh>
    <rPh sb="16" eb="19">
      <t>ヒョウカリョウ</t>
    </rPh>
    <rPh sb="22" eb="23">
      <t>トウ</t>
    </rPh>
    <rPh sb="26" eb="28">
      <t>シュウニュウ</t>
    </rPh>
    <rPh sb="29" eb="31">
      <t>ジッセキ</t>
    </rPh>
    <rPh sb="31" eb="32">
      <t>ガク</t>
    </rPh>
    <phoneticPr fontId="1"/>
  </si>
  <si>
    <t>報歯2-2_1</t>
    <rPh sb="0" eb="1">
      <t>ホウ</t>
    </rPh>
    <rPh sb="1" eb="2">
      <t>ハ</t>
    </rPh>
    <phoneticPr fontId="1"/>
  </si>
  <si>
    <t>報歯2-2_2</t>
    <rPh sb="0" eb="1">
      <t>ホウ</t>
    </rPh>
    <rPh sb="1" eb="2">
      <t>ハ</t>
    </rPh>
    <phoneticPr fontId="1"/>
  </si>
  <si>
    <t>報歯2-2_3</t>
    <rPh sb="0" eb="1">
      <t>ホウ</t>
    </rPh>
    <rPh sb="1" eb="2">
      <t>ハ</t>
    </rPh>
    <phoneticPr fontId="1"/>
  </si>
  <si>
    <r>
      <t>（</t>
    </r>
    <r>
      <rPr>
        <sz val="11"/>
        <color rgb="FFFF0000"/>
        <rFont val="ＭＳ ゴシック"/>
        <family val="3"/>
        <charset val="128"/>
      </rPr>
      <t>11</t>
    </r>
    <r>
      <rPr>
        <strike/>
        <sz val="11"/>
        <color rgb="FFFF0000"/>
        <rFont val="ＭＳ ゴシック"/>
        <family val="3"/>
        <charset val="128"/>
      </rPr>
      <t>12</t>
    </r>
    <r>
      <rPr>
        <sz val="11"/>
        <color theme="1"/>
        <rFont val="ＭＳ ゴシック"/>
        <family val="3"/>
        <charset val="128"/>
      </rPr>
      <t>）</t>
    </r>
    <r>
      <rPr>
        <sz val="11"/>
        <color rgb="FFFF0000"/>
        <rFont val="ＭＳ ゴシック"/>
        <family val="3"/>
        <charset val="128"/>
      </rPr>
      <t>（10）の</t>
    </r>
    <r>
      <rPr>
        <sz val="11"/>
        <color theme="1"/>
        <rFont val="ＭＳ ゴシック"/>
        <family val="3"/>
        <charset val="128"/>
      </rPr>
      <t>うち</t>
    </r>
    <r>
      <rPr>
        <strike/>
        <sz val="11"/>
        <color rgb="FFFF0000"/>
        <rFont val="ＭＳ ゴシック"/>
        <family val="3"/>
        <charset val="128"/>
      </rPr>
      <t>（８）及び（９）以外による</t>
    </r>
    <r>
      <rPr>
        <sz val="11"/>
        <color theme="1"/>
        <rFont val="ＭＳ ゴシック"/>
        <family val="3"/>
        <charset val="128"/>
      </rPr>
      <t>ベア等実施分</t>
    </r>
    <rPh sb="16" eb="17">
      <t>オヨ</t>
    </rPh>
    <rPh sb="21" eb="23">
      <t>イガイ</t>
    </rPh>
    <rPh sb="28" eb="29">
      <t>トウ</t>
    </rPh>
    <rPh sb="29" eb="31">
      <t>ジッシ</t>
    </rPh>
    <rPh sb="31" eb="32">
      <t>ブン</t>
    </rPh>
    <phoneticPr fontId="1"/>
  </si>
  <si>
    <r>
      <t>（</t>
    </r>
    <r>
      <rPr>
        <sz val="11"/>
        <color rgb="FFFF0000"/>
        <rFont val="ＭＳ ゴシック"/>
        <family val="3"/>
        <charset val="128"/>
      </rPr>
      <t>12</t>
    </r>
    <r>
      <rPr>
        <strike/>
        <sz val="11"/>
        <color rgb="FFFF0000"/>
        <rFont val="ＭＳ ゴシック"/>
        <family val="3"/>
        <charset val="128"/>
      </rPr>
      <t>13</t>
    </r>
    <r>
      <rPr>
        <sz val="11"/>
        <rFont val="ＭＳ ゴシック"/>
        <family val="3"/>
        <charset val="128"/>
      </rPr>
      <t>）</t>
    </r>
    <r>
      <rPr>
        <sz val="11"/>
        <color rgb="FFFF0000"/>
        <rFont val="ＭＳ ゴシック"/>
        <family val="3"/>
        <charset val="128"/>
      </rPr>
      <t>（10）の</t>
    </r>
    <r>
      <rPr>
        <sz val="11"/>
        <rFont val="ＭＳ ゴシック"/>
        <family val="3"/>
        <charset val="128"/>
      </rPr>
      <t>うち定期昇給相当分</t>
    </r>
    <phoneticPr fontId="1"/>
  </si>
  <si>
    <r>
      <t>（</t>
    </r>
    <r>
      <rPr>
        <sz val="11"/>
        <color rgb="FFFF0000"/>
        <rFont val="ＭＳ ゴシック"/>
        <family val="3"/>
        <charset val="128"/>
      </rPr>
      <t>13</t>
    </r>
    <r>
      <rPr>
        <strike/>
        <sz val="11"/>
        <color rgb="FFFF0000"/>
        <rFont val="ＭＳ ゴシック"/>
        <family val="3"/>
        <charset val="128"/>
      </rPr>
      <t>14</t>
    </r>
    <r>
      <rPr>
        <sz val="11"/>
        <rFont val="ＭＳ ゴシック"/>
        <family val="3"/>
        <charset val="128"/>
      </rPr>
      <t>）</t>
    </r>
    <r>
      <rPr>
        <sz val="11"/>
        <color rgb="FFFF0000"/>
        <rFont val="ＭＳ ゴシック"/>
        <family val="3"/>
        <charset val="128"/>
      </rPr>
      <t>（10）の</t>
    </r>
    <r>
      <rPr>
        <sz val="11"/>
        <rFont val="ＭＳ ゴシック"/>
        <family val="3"/>
        <charset val="128"/>
      </rPr>
      <t>うちその他分【</t>
    </r>
    <r>
      <rPr>
        <strike/>
        <sz val="11"/>
        <color rgb="FFFF0000"/>
        <rFont val="ＭＳ ゴシック"/>
        <family val="3"/>
        <charset val="128"/>
      </rPr>
      <t>（７）－（８）－（９）－</t>
    </r>
    <r>
      <rPr>
        <sz val="11"/>
        <rFont val="ＭＳ ゴシック"/>
        <family val="3"/>
        <charset val="128"/>
      </rPr>
      <t>（10）－（11）－（12）－（13）】</t>
    </r>
    <rPh sb="15" eb="16">
      <t>タ</t>
    </rPh>
    <rPh sb="16" eb="17">
      <t>ブン</t>
    </rPh>
    <phoneticPr fontId="1"/>
  </si>
  <si>
    <r>
      <t>（８）うち</t>
    </r>
    <r>
      <rPr>
        <b/>
        <strike/>
        <sz val="11"/>
        <color rgb="FFFF0000"/>
        <rFont val="ＭＳ ゴシック"/>
        <family val="3"/>
        <charset val="128"/>
      </rPr>
      <t>歯科外来・在宅ベースアップ評価料（Ⅰ）等</t>
    </r>
    <r>
      <rPr>
        <strike/>
        <sz val="11"/>
        <color rgb="FFFF0000"/>
        <rFont val="ＭＳ ゴシック"/>
        <family val="3"/>
        <charset val="128"/>
      </rPr>
      <t>による算定実績</t>
    </r>
    <rPh sb="7" eb="9">
      <t>ガイライ</t>
    </rPh>
    <rPh sb="10" eb="12">
      <t>ザイタク</t>
    </rPh>
    <rPh sb="18" eb="20">
      <t>ヒョウカ</t>
    </rPh>
    <rPh sb="20" eb="21">
      <t>リョウ</t>
    </rPh>
    <rPh sb="24" eb="25">
      <t>トウ</t>
    </rPh>
    <rPh sb="28" eb="30">
      <t>サンテイ</t>
    </rPh>
    <rPh sb="30" eb="32">
      <t>ジッセキ</t>
    </rPh>
    <phoneticPr fontId="1"/>
  </si>
  <si>
    <r>
      <t>（９）うち</t>
    </r>
    <r>
      <rPr>
        <b/>
        <strike/>
        <sz val="11"/>
        <color rgb="FFFF0000"/>
        <rFont val="ＭＳ ゴシック"/>
        <family val="3"/>
        <charset val="128"/>
      </rPr>
      <t>歯科外来・在宅ベースアップ評価料（Ⅱ）等</t>
    </r>
    <r>
      <rPr>
        <strike/>
        <sz val="11"/>
        <color rgb="FFFF0000"/>
        <rFont val="ＭＳ ゴシック"/>
        <family val="3"/>
        <charset val="128"/>
      </rPr>
      <t>による算定実績【（４）の再掲】</t>
    </r>
    <rPh sb="7" eb="9">
      <t>ガイライ</t>
    </rPh>
    <rPh sb="10" eb="12">
      <t>ザイタク</t>
    </rPh>
    <rPh sb="18" eb="21">
      <t>ヒョウカリョウ</t>
    </rPh>
    <rPh sb="24" eb="25">
      <t>トウ</t>
    </rPh>
    <rPh sb="28" eb="30">
      <t>サンテイ</t>
    </rPh>
    <rPh sb="30" eb="32">
      <t>ジッセキ</t>
    </rPh>
    <rPh sb="37" eb="39">
      <t>サイケイ</t>
    </rPh>
    <phoneticPr fontId="1"/>
  </si>
  <si>
    <r>
      <t>「（</t>
    </r>
    <r>
      <rPr>
        <sz val="10"/>
        <color rgb="FFFF0000"/>
        <rFont val="ＭＳ ゴシック"/>
        <family val="3"/>
        <charset val="128"/>
      </rPr>
      <t>13</t>
    </r>
    <r>
      <rPr>
        <strike/>
        <sz val="10"/>
        <color rgb="FFFF0000"/>
        <rFont val="ＭＳ ゴシック"/>
        <family val="3"/>
        <charset val="128"/>
      </rPr>
      <t>14</t>
    </r>
    <r>
      <rPr>
        <sz val="10"/>
        <color rgb="FF000000"/>
        <rFont val="ＭＳ ゴシック"/>
        <family val="3"/>
        <charset val="128"/>
      </rPr>
      <t>）</t>
    </r>
    <r>
      <rPr>
        <sz val="10"/>
        <color rgb="FFFF0000"/>
        <rFont val="ＭＳ ゴシック"/>
        <family val="3"/>
        <charset val="128"/>
      </rPr>
      <t>（10）の</t>
    </r>
    <r>
      <rPr>
        <sz val="10"/>
        <color rgb="FF000000"/>
        <rFont val="ＭＳ ゴシック"/>
        <family val="3"/>
        <charset val="128"/>
      </rPr>
      <t>うちその他分」については、賃金改善実施期間において、定期昇給やベア等によらない、一時金による賃金改善額となること。</t>
    </r>
    <phoneticPr fontId="1"/>
  </si>
  <si>
    <r>
      <t>「（</t>
    </r>
    <r>
      <rPr>
        <sz val="10"/>
        <color rgb="FFFF0000"/>
        <rFont val="ＭＳ ゴシック"/>
        <family val="3"/>
        <charset val="128"/>
      </rPr>
      <t>12</t>
    </r>
    <r>
      <rPr>
        <strike/>
        <sz val="10"/>
        <color rgb="FFFF0000"/>
        <rFont val="ＭＳ ゴシック"/>
        <family val="3"/>
        <charset val="128"/>
      </rPr>
      <t>13</t>
    </r>
    <r>
      <rPr>
        <sz val="10"/>
        <color rgb="FF000000"/>
        <rFont val="ＭＳ ゴシック"/>
        <family val="3"/>
        <charset val="128"/>
      </rPr>
      <t>）</t>
    </r>
    <r>
      <rPr>
        <sz val="10"/>
        <color rgb="FFFF0000"/>
        <rFont val="ＭＳ ゴシック"/>
        <family val="3"/>
        <charset val="128"/>
      </rPr>
      <t>（10）の</t>
    </r>
    <r>
      <rPr>
        <sz val="10"/>
        <color rgb="FF000000"/>
        <rFont val="ＭＳ ゴシック"/>
        <family val="3"/>
        <charset val="128"/>
      </rPr>
      <t xml:space="preserve">うち定期昇給相当分」については、賃金改善実施期間において定期昇給により改善する賃金額を記載すること。 </t>
    </r>
    <phoneticPr fontId="1"/>
  </si>
  <si>
    <r>
      <t>Ⅳ．</t>
    </r>
    <r>
      <rPr>
        <b/>
        <sz val="11"/>
        <color rgb="FFFF0000"/>
        <rFont val="ＭＳ ゴシック"/>
        <family val="3"/>
        <charset val="128"/>
      </rPr>
      <t>ベースアップ評価料</t>
    </r>
    <r>
      <rPr>
        <b/>
        <sz val="11"/>
        <rFont val="ＭＳ ゴシック"/>
        <family val="3"/>
        <charset val="128"/>
      </rPr>
      <t>対象職員（全体）の基本給等（基本給又は決まって毎月支払われる手当）に係る事項</t>
    </r>
    <rPh sb="11" eb="13">
      <t>タイショウ</t>
    </rPh>
    <rPh sb="13" eb="15">
      <t>ショクイン</t>
    </rPh>
    <rPh sb="16" eb="18">
      <t>ゼンタイ</t>
    </rPh>
    <rPh sb="20" eb="23">
      <t>キホンキュウ</t>
    </rPh>
    <rPh sb="23" eb="24">
      <t>トウ</t>
    </rPh>
    <rPh sb="45" eb="46">
      <t>カカ</t>
    </rPh>
    <rPh sb="47" eb="49">
      <t>ジコウ</t>
    </rPh>
    <phoneticPr fontId="1"/>
  </si>
  <si>
    <r>
      <t>Ⅰ．</t>
    </r>
    <r>
      <rPr>
        <b/>
        <strike/>
        <sz val="11"/>
        <color rgb="FFFF0000"/>
        <rFont val="ＭＳ ゴシック"/>
        <family val="3"/>
        <charset val="128"/>
      </rPr>
      <t>賃金引上げの実施方法及び</t>
    </r>
    <r>
      <rPr>
        <b/>
        <sz val="11"/>
        <rFont val="ＭＳ ゴシック"/>
        <family val="3"/>
        <charset val="128"/>
      </rPr>
      <t>賃金改善実施期間</t>
    </r>
    <r>
      <rPr>
        <b/>
        <strike/>
        <sz val="11"/>
        <color rgb="FFFF0000"/>
        <rFont val="ＭＳ ゴシック"/>
        <family val="3"/>
        <charset val="128"/>
      </rPr>
      <t>等</t>
    </r>
    <r>
      <rPr>
        <b/>
        <sz val="11"/>
        <color rgb="FFFF0000"/>
        <rFont val="ＭＳ ゴシック"/>
        <family val="3"/>
        <charset val="128"/>
      </rPr>
      <t>及びベースアップ評価料算定期間</t>
    </r>
    <rPh sb="2" eb="4">
      <t>チンギン</t>
    </rPh>
    <rPh sb="4" eb="5">
      <t>ヒ</t>
    </rPh>
    <rPh sb="5" eb="6">
      <t>ア</t>
    </rPh>
    <rPh sb="8" eb="10">
      <t>ジッシ</t>
    </rPh>
    <rPh sb="10" eb="12">
      <t>ホウホウ</t>
    </rPh>
    <rPh sb="12" eb="13">
      <t>オヨ</t>
    </rPh>
    <rPh sb="14" eb="16">
      <t>チンギン</t>
    </rPh>
    <rPh sb="16" eb="18">
      <t>カイゼン</t>
    </rPh>
    <rPh sb="18" eb="20">
      <t>ジッシ</t>
    </rPh>
    <rPh sb="20" eb="22">
      <t>キカン</t>
    </rPh>
    <rPh sb="22" eb="23">
      <t>トウ</t>
    </rPh>
    <rPh sb="23" eb="24">
      <t>オヨ</t>
    </rPh>
    <rPh sb="31" eb="34">
      <t>ヒョウカリョウ</t>
    </rPh>
    <rPh sb="34" eb="36">
      <t>サンテイ</t>
    </rPh>
    <rPh sb="36" eb="38">
      <t>キカン</t>
    </rPh>
    <phoneticPr fontId="1"/>
  </si>
  <si>
    <t>所在地</t>
    <rPh sb="0" eb="3">
      <t>ショザイチ</t>
    </rPh>
    <phoneticPr fontId="1"/>
  </si>
  <si>
    <t>都道府県</t>
    <rPh sb="0" eb="4">
      <t>トドウフケン</t>
    </rPh>
    <phoneticPr fontId="1"/>
  </si>
  <si>
    <t>東京都</t>
  </si>
  <si>
    <t>住所</t>
    <rPh sb="0" eb="2">
      <t>ジュウショ</t>
    </rPh>
    <phoneticPr fontId="1"/>
  </si>
  <si>
    <t>担当者氏名</t>
    <rPh sb="0" eb="3">
      <t>タントウシャ</t>
    </rPh>
    <rPh sb="3" eb="5">
      <t>シメイ</t>
    </rPh>
    <phoneticPr fontId="1"/>
  </si>
  <si>
    <t>電話番号</t>
    <rPh sb="0" eb="4">
      <t>デンワバンゴウ</t>
    </rPh>
    <phoneticPr fontId="1"/>
  </si>
  <si>
    <t>（１）賃金改善実施期間</t>
    <rPh sb="3" eb="5">
      <t>チンギン</t>
    </rPh>
    <rPh sb="5" eb="7">
      <t>カイゼン</t>
    </rPh>
    <rPh sb="7" eb="9">
      <t>ジッシ</t>
    </rPh>
    <rPh sb="9" eb="11">
      <t>キカン</t>
    </rPh>
    <phoneticPr fontId="1"/>
  </si>
  <si>
    <t>（２）ベースアップ評価料算定期間</t>
    <rPh sb="9" eb="11">
      <t>ヒョウカ</t>
    </rPh>
    <rPh sb="11" eb="12">
      <t>リョウ</t>
    </rPh>
    <rPh sb="12" eb="14">
      <t>サンテイ</t>
    </rPh>
    <rPh sb="14" eb="16">
      <t>キカン</t>
    </rPh>
    <phoneticPr fontId="1"/>
  </si>
  <si>
    <t>Ⅰ．賃金改善実施期間及びベースアップ評価料算定期間</t>
    <rPh sb="2" eb="4">
      <t>チンギン</t>
    </rPh>
    <rPh sb="4" eb="6">
      <t>カイゼン</t>
    </rPh>
    <rPh sb="6" eb="8">
      <t>ジッシ</t>
    </rPh>
    <rPh sb="8" eb="10">
      <t>キカン</t>
    </rPh>
    <rPh sb="10" eb="11">
      <t>オヨ</t>
    </rPh>
    <rPh sb="18" eb="21">
      <t>ヒョウカリョウ</t>
    </rPh>
    <rPh sb="21" eb="23">
      <t>サンテイ</t>
    </rPh>
    <rPh sb="23" eb="25">
      <t>キカン</t>
    </rPh>
    <phoneticPr fontId="1"/>
  </si>
  <si>
    <t>Ⅱ－１．ベースアップ評価料による収入の実績額【（２）の期間中】</t>
    <rPh sb="16" eb="18">
      <t>シュウニュウ</t>
    </rPh>
    <rPh sb="27" eb="30">
      <t>キカンチュウ</t>
    </rPh>
    <phoneticPr fontId="1"/>
  </si>
  <si>
    <t>Ⅲ．全体の賃金改善の実績額【（１）の期間中】</t>
    <rPh sb="2" eb="4">
      <t>ゼンタイ</t>
    </rPh>
    <rPh sb="5" eb="7">
      <t>チンギン</t>
    </rPh>
    <rPh sb="7" eb="9">
      <t>カイゼン</t>
    </rPh>
    <rPh sb="10" eb="12">
      <t>ジッセキ</t>
    </rPh>
    <rPh sb="12" eb="13">
      <t>ガク</t>
    </rPh>
    <rPh sb="18" eb="21">
      <t>キカンチュウ</t>
    </rPh>
    <phoneticPr fontId="1"/>
  </si>
  <si>
    <t>（11）全体の賃金改善の実績額</t>
    <rPh sb="4" eb="6">
      <t>ゼンタイ</t>
    </rPh>
    <rPh sb="7" eb="9">
      <t>チンギン</t>
    </rPh>
    <rPh sb="9" eb="11">
      <t>カイゼン</t>
    </rPh>
    <rPh sb="12" eb="14">
      <t>ジッセキ</t>
    </rPh>
    <rPh sb="14" eb="15">
      <t>ガク</t>
    </rPh>
    <phoneticPr fontId="1"/>
  </si>
  <si>
    <t>（12）（11）のうちベア等実施分</t>
    <rPh sb="13" eb="14">
      <t>トウ</t>
    </rPh>
    <rPh sb="14" eb="16">
      <t>ジッシ</t>
    </rPh>
    <rPh sb="16" eb="17">
      <t>ブン</t>
    </rPh>
    <phoneticPr fontId="1"/>
  </si>
  <si>
    <t>（13）（11）のうち定期昇給相当分</t>
    <phoneticPr fontId="1"/>
  </si>
  <si>
    <t>（14）（11）のうちその他分【（11）－（12）－（13）】</t>
    <rPh sb="13" eb="14">
      <t>タ</t>
    </rPh>
    <rPh sb="14" eb="15">
      <t>ブン</t>
    </rPh>
    <phoneticPr fontId="1"/>
  </si>
  <si>
    <t>ることにより、当該年度においてベア等を実施した分を記載すること。 　 　 　 　 　 　 　 　 　 　 　 　</t>
    <phoneticPr fontId="1"/>
  </si>
  <si>
    <t>「（11）全体の賃金改善の実績額」については、賃金改善実施期間において、「賃金の改善措置が実施されなかった場合の給与総額」と、</t>
    <phoneticPr fontId="1"/>
  </si>
  <si>
    <t>「（12）（11）のうちベア等実施分」については、ベースアップ評価料による収入以外の財源や新たに「看護職員処遇改善評価料」等を届け出</t>
    <rPh sb="37" eb="39">
      <t>シュウニュウ</t>
    </rPh>
    <rPh sb="39" eb="41">
      <t>イガイ</t>
    </rPh>
    <rPh sb="42" eb="44">
      <t>ザイゲン</t>
    </rPh>
    <phoneticPr fontId="1"/>
  </si>
  <si>
    <t xml:space="preserve">「（13）（11）のうち定期昇給相当分」については、賃金改善実施期間において定期昇給により改善する賃金額を記載すること。 </t>
    <phoneticPr fontId="1"/>
  </si>
  <si>
    <t>「（14）（11）のうちその他分」については、賃金改善実施期間において、定期昇給やベア等によらない、一時金による賃金改善額となること。</t>
    <phoneticPr fontId="1"/>
  </si>
  <si>
    <r>
      <t>（８）うち</t>
    </r>
    <r>
      <rPr>
        <b/>
        <strike/>
        <sz val="11"/>
        <rFont val="ＭＳ ゴシック"/>
        <family val="3"/>
        <charset val="128"/>
      </rPr>
      <t>外来・在宅ベースアップ評価料（Ⅰ）等</t>
    </r>
    <r>
      <rPr>
        <strike/>
        <sz val="11"/>
        <rFont val="ＭＳ ゴシック"/>
        <family val="3"/>
        <charset val="128"/>
      </rPr>
      <t>による算定実績</t>
    </r>
    <rPh sb="5" eb="7">
      <t>ガイライ</t>
    </rPh>
    <rPh sb="8" eb="10">
      <t>ザイタク</t>
    </rPh>
    <rPh sb="16" eb="18">
      <t>ヒョウカ</t>
    </rPh>
    <rPh sb="18" eb="19">
      <t>リョウ</t>
    </rPh>
    <rPh sb="22" eb="23">
      <t>トウ</t>
    </rPh>
    <rPh sb="26" eb="28">
      <t>サンテイ</t>
    </rPh>
    <rPh sb="28" eb="30">
      <t>ジッセキ</t>
    </rPh>
    <phoneticPr fontId="1"/>
  </si>
  <si>
    <t>202503報告書様式</t>
    <rPh sb="6" eb="11">
      <t>ホウコクショヨウシキ</t>
    </rPh>
    <phoneticPr fontId="1"/>
  </si>
  <si>
    <t xml:space="preserve">した分を含めて記載すること。 </t>
  </si>
  <si>
    <r>
      <t>（</t>
    </r>
    <r>
      <rPr>
        <sz val="11"/>
        <rFont val="ＭＳ ゴシック"/>
        <family val="3"/>
        <charset val="128"/>
      </rPr>
      <t>１）賃金改善実施期間</t>
    </r>
    <rPh sb="3" eb="5">
      <t>チンギン</t>
    </rPh>
    <rPh sb="5" eb="7">
      <t>カイゼン</t>
    </rPh>
    <rPh sb="7" eb="9">
      <t>ジッシ</t>
    </rPh>
    <rPh sb="9" eb="11">
      <t>キカン</t>
    </rPh>
    <phoneticPr fontId="1"/>
  </si>
  <si>
    <r>
      <t>（</t>
    </r>
    <r>
      <rPr>
        <sz val="11"/>
        <rFont val="ＭＳ ゴシック"/>
        <family val="3"/>
        <charset val="128"/>
      </rPr>
      <t>２）ベースアップ評価料算定期間</t>
    </r>
    <rPh sb="13" eb="15">
      <t>ヒョウカ</t>
    </rPh>
    <rPh sb="15" eb="16">
      <t>リョウサンテイキカン</t>
    </rPh>
    <phoneticPr fontId="1"/>
  </si>
  <si>
    <t>Ⅱ－１．ベースアップ評価料による収入の実績額【（２）の期間中】</t>
    <rPh sb="10" eb="13">
      <t>ヒョウカリョウ</t>
    </rPh>
    <rPh sb="16" eb="18">
      <t>シュウニュウ</t>
    </rPh>
    <rPh sb="19" eb="21">
      <t>ジッセキ</t>
    </rPh>
    <rPh sb="21" eb="22">
      <t>ガク</t>
    </rPh>
    <rPh sb="27" eb="30">
      <t>キカンチュウ</t>
    </rPh>
    <phoneticPr fontId="1"/>
  </si>
  <si>
    <t>（９）（８）について全てベア等実施分に充当しているか。</t>
    <rPh sb="10" eb="11">
      <t>スベ</t>
    </rPh>
    <rPh sb="14" eb="15">
      <t>トウ</t>
    </rPh>
    <rPh sb="15" eb="18">
      <t>ジッシブン</t>
    </rPh>
    <rPh sb="19" eb="21">
      <t>ジュウトウ</t>
    </rPh>
    <phoneticPr fontId="1"/>
  </si>
  <si>
    <t>（10）全体の賃金改善の実績額</t>
    <rPh sb="4" eb="6">
      <t>ゼンタイ</t>
    </rPh>
    <rPh sb="7" eb="9">
      <t>チンギン</t>
    </rPh>
    <rPh sb="9" eb="11">
      <t>カイゼン</t>
    </rPh>
    <rPh sb="12" eb="14">
      <t>ジッセキ</t>
    </rPh>
    <rPh sb="14" eb="15">
      <t>ガク</t>
    </rPh>
    <phoneticPr fontId="1"/>
  </si>
  <si>
    <r>
      <t>（９）うち</t>
    </r>
    <r>
      <rPr>
        <b/>
        <strike/>
        <sz val="11"/>
        <rFont val="ＭＳ ゴシック"/>
        <family val="3"/>
        <charset val="128"/>
      </rPr>
      <t>外来・在宅ベースアップ評価料（Ⅱ）等</t>
    </r>
    <r>
      <rPr>
        <strike/>
        <sz val="11"/>
        <rFont val="ＭＳ ゴシック"/>
        <family val="3"/>
        <charset val="128"/>
      </rPr>
      <t>による算定実績【（４）の再掲】</t>
    </r>
    <rPh sb="5" eb="7">
      <t>ガイライ</t>
    </rPh>
    <rPh sb="8" eb="10">
      <t>ザイタク</t>
    </rPh>
    <rPh sb="16" eb="19">
      <t>ヒョウカリョウ</t>
    </rPh>
    <rPh sb="22" eb="23">
      <t>トウ</t>
    </rPh>
    <rPh sb="26" eb="28">
      <t>サンテイ</t>
    </rPh>
    <rPh sb="28" eb="30">
      <t>ジッセキ</t>
    </rPh>
    <rPh sb="35" eb="37">
      <t>サイケイ</t>
    </rPh>
    <phoneticPr fontId="1"/>
  </si>
  <si>
    <t>（11）（10）のうちベア等実施分</t>
    <rPh sb="13" eb="14">
      <t>トウ</t>
    </rPh>
    <rPh sb="14" eb="16">
      <t>ジッシ</t>
    </rPh>
    <rPh sb="16" eb="17">
      <t>ブン</t>
    </rPh>
    <phoneticPr fontId="1"/>
  </si>
  <si>
    <t>（12）（10）のうち定期昇給相当分</t>
    <phoneticPr fontId="1"/>
  </si>
  <si>
    <t>（13）（10）のうちその他分【（10）－（11）－（12）－（13）】</t>
    <rPh sb="13" eb="14">
      <t>タ</t>
    </rPh>
    <rPh sb="14" eb="15">
      <t>ブン</t>
    </rPh>
    <phoneticPr fontId="1"/>
  </si>
  <si>
    <t>「（10）全体の賃金改善の実績額」については、賃金改善実施期間において、「賃金の改善措置が実施されなかった場合の給与総額」と、</t>
    <phoneticPr fontId="1"/>
  </si>
  <si>
    <t>「（11）（10）のうちベア等実施分」については、ベースアップ評価料による収入以外の財源により、当該年度においてベア等を実施</t>
    <rPh sb="37" eb="39">
      <t>シュウニュウ</t>
    </rPh>
    <rPh sb="39" eb="41">
      <t>イガイ</t>
    </rPh>
    <rPh sb="42" eb="44">
      <t>ザイゲン</t>
    </rPh>
    <rPh sb="48" eb="50">
      <t>トウガイ</t>
    </rPh>
    <rPh sb="50" eb="52">
      <t>ネンド</t>
    </rPh>
    <rPh sb="58" eb="59">
      <t>トウ</t>
    </rPh>
    <rPh sb="60" eb="62">
      <t>ジッシ</t>
    </rPh>
    <phoneticPr fontId="1"/>
  </si>
  <si>
    <t xml:space="preserve">「（12）（10）のうち定期昇給相当分」については、賃金改善実施期間において定期昇給により改善する賃金額を記載すること。 </t>
    <phoneticPr fontId="1"/>
  </si>
  <si>
    <t>「（13）（10）のうちその他分」については、賃金改善実施期間において、定期昇給やベア等によらない、一時金による賃金改善額となること。</t>
    <phoneticPr fontId="1"/>
  </si>
  <si>
    <t>（15）賃金改善する前の対象職員の基本給等総額【賃金改善実施期間（１）の開始月時点】</t>
    <phoneticPr fontId="1"/>
  </si>
  <si>
    <t>（18）うち定期昇給相当分</t>
    <phoneticPr fontId="1"/>
  </si>
  <si>
    <t>（19）うちベア等実施分</t>
    <rPh sb="8" eb="9">
      <t>トウ</t>
    </rPh>
    <rPh sb="9" eb="11">
      <t>ジッシ</t>
    </rPh>
    <rPh sb="11" eb="12">
      <t>ブン</t>
    </rPh>
    <phoneticPr fontId="1"/>
  </si>
  <si>
    <t>（25）うち定期昇給相当分</t>
    <phoneticPr fontId="1"/>
  </si>
  <si>
    <t>（26）うちベア等実施分</t>
    <rPh sb="8" eb="9">
      <t>トウ</t>
    </rPh>
    <rPh sb="9" eb="11">
      <t>ジッシ</t>
    </rPh>
    <rPh sb="11" eb="12">
      <t>ブン</t>
    </rPh>
    <phoneticPr fontId="1"/>
  </si>
  <si>
    <t>（10）対象職員の常勤換算数【賃金改善実施期間（１）の開始月時点】</t>
    <rPh sb="4" eb="6">
      <t>タイショウ</t>
    </rPh>
    <rPh sb="6" eb="8">
      <t>ショクイン</t>
    </rPh>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</si>
  <si>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（11）賃金改善した後の対象職員の基本給等総額【賃金改善実施期間（１）の開始月時点】</t>
    <phoneticPr fontId="1"/>
  </si>
  <si>
    <t>（22）賃金改善する前の40歳未満の勤務医師等の基本給等総額【賃金改善実施期間（１）の開始月】</t>
    <phoneticPr fontId="1"/>
  </si>
  <si>
    <t>（15）40歳未満の勤務医師等の常勤換算数【賃金改善実施期間（１）の開始月時点】</t>
    <rPh sb="16" eb="18">
      <t>ジョウキン</t>
    </rPh>
    <rPh sb="18" eb="20">
      <t>カンザン</t>
    </rPh>
    <rPh sb="20" eb="21">
      <t>スウ</t>
    </rPh>
    <rPh sb="22" eb="24">
      <t>チンギン</t>
    </rPh>
    <rPh sb="24" eb="26">
      <t>カイゼン</t>
    </rPh>
    <rPh sb="26" eb="28">
      <t>ジッシ</t>
    </rPh>
    <rPh sb="28" eb="30">
      <t>キカン</t>
    </rPh>
    <rPh sb="34" eb="36">
      <t>カイシ</t>
    </rPh>
    <rPh sb="36" eb="37">
      <t>ツキ</t>
    </rPh>
    <rPh sb="37" eb="39">
      <t>ジテン</t>
    </rPh>
    <phoneticPr fontId="1"/>
  </si>
  <si>
    <t>（16）賃金改善した後の40歳未満の勤務医師等の基本給等総額【賃金改善実施期間（１）の開始月】</t>
    <rPh sb="10" eb="11">
      <t>アト</t>
    </rPh>
    <phoneticPr fontId="1"/>
  </si>
  <si>
    <t>（19）事務職員の常勤換算数【賃金改善実施期間（１）の開始月時点】</t>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</si>
  <si>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（20）賃金改善する前の事務職員の基本給等総額【賃金改善実施期間（１）の開始月】</t>
    <phoneticPr fontId="1"/>
  </si>
  <si>
    <t>（23）うち定期昇給相当分</t>
    <phoneticPr fontId="1"/>
  </si>
  <si>
    <t>（24）うちベア等実施分</t>
    <rPh sb="8" eb="9">
      <t>トウ</t>
    </rPh>
    <rPh sb="9" eb="11">
      <t>ジッシ</t>
    </rPh>
    <rPh sb="11" eb="12">
      <t>ブン</t>
    </rPh>
    <phoneticPr fontId="1"/>
  </si>
  <si>
    <t>（20）賃金改善した後の事務職員の基本給等総額【賃金改善実施期間（１）の開始月】</t>
    <rPh sb="10" eb="11">
      <t>アト</t>
    </rPh>
    <phoneticPr fontId="1"/>
  </si>
  <si>
    <t>（13）ベア等による賃金増率【（12）÷（（11）－（12））】</t>
    <rPh sb="6" eb="7">
      <t>トウ</t>
    </rPh>
    <rPh sb="10" eb="12">
      <t>チンギン</t>
    </rPh>
    <rPh sb="12" eb="13">
      <t>ゾウ</t>
    </rPh>
    <rPh sb="13" eb="14">
      <t>リツ</t>
    </rPh>
    <phoneticPr fontId="1"/>
  </si>
  <si>
    <t>（18）ベア等による賃金増率【（17）÷（（16）－（17））】</t>
    <rPh sb="6" eb="7">
      <t>トウ</t>
    </rPh>
    <rPh sb="10" eb="12">
      <t>チンギン</t>
    </rPh>
    <rPh sb="12" eb="13">
      <t>ゾウ</t>
    </rPh>
    <rPh sb="13" eb="14">
      <t>リツ</t>
    </rPh>
    <phoneticPr fontId="1"/>
  </si>
  <si>
    <t>在籍している</t>
    <rPh sb="0" eb="2">
      <t>ザイセキ</t>
    </rPh>
    <phoneticPr fontId="1"/>
  </si>
  <si>
    <t>在籍していない</t>
    <rPh sb="0" eb="2">
      <t>ザイセキ</t>
    </rPh>
    <phoneticPr fontId="1"/>
  </si>
  <si>
    <t>以下は（14）で「在籍している」と回答した場合のみ記載すること。</t>
  </si>
  <si>
    <t>（12）基本給等に係るベア等による賃金改善実績額（１ヶ月分）</t>
    <rPh sb="4" eb="7">
      <t>キホンキュウ</t>
    </rPh>
    <rPh sb="7" eb="8">
      <t>トウ</t>
    </rPh>
    <rPh sb="9" eb="10">
      <t>カカ</t>
    </rPh>
    <rPh sb="13" eb="14">
      <t>トウ</t>
    </rPh>
    <rPh sb="17" eb="19">
      <t>チンギン</t>
    </rPh>
    <rPh sb="19" eb="21">
      <t>カイゼン</t>
    </rPh>
    <rPh sb="21" eb="23">
      <t>ジッセキ</t>
    </rPh>
    <rPh sb="23" eb="24">
      <t>ガク</t>
    </rPh>
    <rPh sb="27" eb="28">
      <t>ゲツ</t>
    </rPh>
    <rPh sb="28" eb="29">
      <t>ブン</t>
    </rPh>
    <phoneticPr fontId="1"/>
  </si>
  <si>
    <t>定期昇給による賃金増加分は、「基本給等に係るベア等による賃金改善実績額（１ヶ月分）」には含めないこと。</t>
    <rPh sb="32" eb="34">
      <t>ジッセキ</t>
    </rPh>
    <rPh sb="44" eb="45">
      <t>フク</t>
    </rPh>
    <phoneticPr fontId="1"/>
  </si>
  <si>
    <t>（17）基本給等に係るベア等による賃金改善実績額（１ヶ月分）</t>
    <rPh sb="4" eb="7">
      <t>キホンキュウ</t>
    </rPh>
    <rPh sb="7" eb="8">
      <t>トウ</t>
    </rPh>
    <rPh sb="9" eb="10">
      <t>カカ</t>
    </rPh>
    <rPh sb="13" eb="14">
      <t>トウ</t>
    </rPh>
    <rPh sb="17" eb="19">
      <t>チンギン</t>
    </rPh>
    <rPh sb="19" eb="21">
      <t>カイゼン</t>
    </rPh>
    <rPh sb="21" eb="23">
      <t>ジッセキ</t>
    </rPh>
    <rPh sb="23" eb="24">
      <t>ガク</t>
    </rPh>
    <rPh sb="27" eb="28">
      <t>ゲツ</t>
    </rPh>
    <rPh sb="28" eb="29">
      <t>ブン</t>
    </rPh>
    <phoneticPr fontId="1"/>
  </si>
  <si>
    <t>（21）基本給等に係る賃金改善実績額（１ヶ月分）</t>
    <rPh sb="4" eb="7">
      <t>キホンキュウ</t>
    </rPh>
    <rPh sb="7" eb="8">
      <t>トウ</t>
    </rPh>
    <rPh sb="9" eb="10">
      <t>カカ</t>
    </rPh>
    <rPh sb="11" eb="13">
      <t>チンギン</t>
    </rPh>
    <rPh sb="13" eb="15">
      <t>カイゼン</t>
    </rPh>
    <rPh sb="15" eb="17">
      <t>ジッセキ</t>
    </rPh>
    <rPh sb="17" eb="18">
      <t>ガク</t>
    </rPh>
    <rPh sb="21" eb="22">
      <t>ゲツ</t>
    </rPh>
    <rPh sb="22" eb="23">
      <t>ブン</t>
    </rPh>
    <phoneticPr fontId="1"/>
  </si>
  <si>
    <t>（63）給与総額に係る賃金改善実績額（１ヶ月分）【（61）－（59）】</t>
    <rPh sb="4" eb="6">
      <t>キュウヨ</t>
    </rPh>
    <rPh sb="6" eb="8">
      <t>ソウガク</t>
    </rPh>
    <rPh sb="9" eb="10">
      <t>カカ</t>
    </rPh>
    <rPh sb="21" eb="22">
      <t>ゲツ</t>
    </rPh>
    <rPh sb="22" eb="23">
      <t>ブン</t>
    </rPh>
    <phoneticPr fontId="1"/>
  </si>
  <si>
    <t>（73）給与総額に係る賃金改善実績額（１ヶ月分）【（71）－（69）】</t>
    <rPh sb="4" eb="6">
      <t>キュウヨ</t>
    </rPh>
    <rPh sb="6" eb="8">
      <t>ソウガク</t>
    </rPh>
    <rPh sb="9" eb="10">
      <t>カカ</t>
    </rPh>
    <rPh sb="21" eb="22">
      <t>ゲツ</t>
    </rPh>
    <rPh sb="22" eb="23">
      <t>ブン</t>
    </rPh>
    <phoneticPr fontId="1"/>
  </si>
  <si>
    <t>（26）基本給等に係る賃金改善実績額（１ヶ月分）【（25）－（24）】</t>
    <rPh sb="4" eb="7">
      <t>キホンキュウ</t>
    </rPh>
    <rPh sb="7" eb="8">
      <t>トウ</t>
    </rPh>
    <rPh sb="9" eb="10">
      <t>カカ</t>
    </rPh>
    <rPh sb="21" eb="22">
      <t>ゲツ</t>
    </rPh>
    <rPh sb="22" eb="23">
      <t>ブン</t>
    </rPh>
    <phoneticPr fontId="1"/>
  </si>
  <si>
    <t>（33）基本給等に係る賃金改善実績額（１ヶ月分）【（32）－（31）】</t>
    <rPh sb="4" eb="7">
      <t>キホンキュウ</t>
    </rPh>
    <rPh sb="7" eb="8">
      <t>トウ</t>
    </rPh>
    <rPh sb="9" eb="10">
      <t>カカ</t>
    </rPh>
    <rPh sb="21" eb="22">
      <t>ゲツ</t>
    </rPh>
    <rPh sb="22" eb="23">
      <t>ブン</t>
    </rPh>
    <phoneticPr fontId="1"/>
  </si>
  <si>
    <t>（40）基本給等に係る賃金改善実績額（１ヶ月分）【（39）－（38）】</t>
    <rPh sb="4" eb="7">
      <t>キホンキュウ</t>
    </rPh>
    <rPh sb="7" eb="8">
      <t>トウ</t>
    </rPh>
    <rPh sb="9" eb="10">
      <t>カカ</t>
    </rPh>
    <rPh sb="21" eb="22">
      <t>ゲツ</t>
    </rPh>
    <rPh sb="22" eb="23">
      <t>ブン</t>
    </rPh>
    <phoneticPr fontId="1"/>
  </si>
  <si>
    <t>（47）基本給等に係る賃金改善実績額（１ヶ月分）【（46）－（45）】</t>
    <rPh sb="4" eb="7">
      <t>キホンキュウ</t>
    </rPh>
    <rPh sb="7" eb="8">
      <t>トウ</t>
    </rPh>
    <rPh sb="9" eb="10">
      <t>カカ</t>
    </rPh>
    <rPh sb="21" eb="22">
      <t>ゲツ</t>
    </rPh>
    <rPh sb="22" eb="23">
      <t>ブン</t>
    </rPh>
    <phoneticPr fontId="1"/>
  </si>
  <si>
    <t>（56）給与総額に係る賃金改善実績額（１ヶ月分）【（54）－（52）】</t>
    <rPh sb="4" eb="6">
      <t>キュウヨ</t>
    </rPh>
    <rPh sb="6" eb="8">
      <t>ソウガク</t>
    </rPh>
    <rPh sb="9" eb="10">
      <t>カカ</t>
    </rPh>
    <rPh sb="21" eb="22">
      <t>ゲツ</t>
    </rPh>
    <rPh sb="22" eb="23">
      <t>ブン</t>
    </rPh>
    <phoneticPr fontId="1"/>
  </si>
  <si>
    <t>（66）給与総額に係る賃金改善実績額（１ヶ月分）【（64）－（62）】</t>
    <rPh sb="4" eb="6">
      <t>キュウヨ</t>
    </rPh>
    <rPh sb="6" eb="8">
      <t>ソウガク</t>
    </rPh>
    <rPh sb="9" eb="10">
      <t>カカ</t>
    </rPh>
    <rPh sb="21" eb="22">
      <t>ゲツ</t>
    </rPh>
    <rPh sb="22" eb="23">
      <t>ブン</t>
    </rPh>
    <phoneticPr fontId="1"/>
  </si>
  <si>
    <t>Ⅲ．ベースアップ評価料対象職員（全体）の基本給等（基本給又は決まって毎月支払われる手当）に係る事項</t>
    <rPh sb="11" eb="13">
      <t>タイショウ</t>
    </rPh>
    <rPh sb="13" eb="15">
      <t>ショクイン</t>
    </rPh>
    <rPh sb="16" eb="18">
      <t>ゼンタイ</t>
    </rPh>
    <rPh sb="20" eb="23">
      <t>キホンキュウ</t>
    </rPh>
    <rPh sb="23" eb="24">
      <t>トウ</t>
    </rPh>
    <rPh sb="45" eb="46">
      <t>カカ</t>
    </rPh>
    <rPh sb="47" eb="49">
      <t>ジコウ</t>
    </rPh>
    <phoneticPr fontId="1"/>
  </si>
  <si>
    <t>Ⅳ．40歳未満の勤務医師、勤務歯科医師の基本給等に係る事項</t>
    <rPh sb="4" eb="5">
      <t>サイ</t>
    </rPh>
    <rPh sb="5" eb="7">
      <t>ミマン</t>
    </rPh>
    <rPh sb="8" eb="10">
      <t>キンム</t>
    </rPh>
    <rPh sb="10" eb="12">
      <t>イシ</t>
    </rPh>
    <rPh sb="13" eb="15">
      <t>キンム</t>
    </rPh>
    <rPh sb="15" eb="19">
      <t>シカイシ</t>
    </rPh>
    <rPh sb="25" eb="26">
      <t>カカ</t>
    </rPh>
    <rPh sb="27" eb="29">
      <t>ジコウ</t>
    </rPh>
    <phoneticPr fontId="1"/>
  </si>
  <si>
    <t>Ⅴ．事務職員の基本給等に係る事項</t>
    <rPh sb="2" eb="4">
      <t>ジム</t>
    </rPh>
    <rPh sb="4" eb="6">
      <t>ショクイン</t>
    </rPh>
    <rPh sb="12" eb="13">
      <t>カカ</t>
    </rPh>
    <rPh sb="14" eb="16">
      <t>ジコウ</t>
    </rPh>
    <phoneticPr fontId="1"/>
  </si>
  <si>
    <t>（14）以下のⅣ又はⅤに該当する職員の在籍有無</t>
    <rPh sb="4" eb="6">
      <t>イカ</t>
    </rPh>
    <rPh sb="8" eb="9">
      <t>マタ</t>
    </rPh>
    <rPh sb="12" eb="14">
      <t>ガイトウ</t>
    </rPh>
    <rPh sb="16" eb="18">
      <t>ショクイン</t>
    </rPh>
    <rPh sb="19" eb="21">
      <t>ザイセキ</t>
    </rPh>
    <rPh sb="21" eb="23">
      <t>ウム</t>
    </rPh>
    <phoneticPr fontId="1"/>
  </si>
  <si>
    <t>（26）（25）のうち定期昇給相当分</t>
    <phoneticPr fontId="1"/>
  </si>
  <si>
    <r>
      <t>（</t>
    </r>
    <r>
      <rPr>
        <sz val="11"/>
        <rFont val="ＭＳ ゴシック"/>
        <family val="3"/>
        <charset val="128"/>
      </rPr>
      <t>11）対象職員の常勤換算数【賃金改善実施期間（１）の開始月時点】</t>
    </r>
    <rPh sb="4" eb="6">
      <t>タイショウ</t>
    </rPh>
    <rPh sb="6" eb="8">
      <t>ショクイン</t>
    </rPh>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</si>
  <si>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（12）賃金改善する前の対象職員の基本給等総額【賃金改善実施期間（１）の開始月時点】</t>
    <rPh sb="39" eb="41">
      <t>ジテン</t>
    </rPh>
    <phoneticPr fontId="1"/>
  </si>
  <si>
    <t>（17）看護職員等の常勤換算数【賃金改善実施期間（１）の開始月時点】</t>
    <rPh sb="4" eb="6">
      <t>カンゴ</t>
    </rPh>
    <rPh sb="6" eb="8">
      <t>ショクイン</t>
    </rPh>
    <rPh sb="8" eb="9">
      <t>トウ</t>
    </rPh>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</si>
  <si>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（23）薬剤師の常勤換算数【賃金改善実施期間（１）の開始月時点】</t>
    <rPh sb="4" eb="7">
      <t>ヤクザイシ</t>
    </rPh>
    <rPh sb="8" eb="10">
      <t>ジョウキン</t>
    </rPh>
    <rPh sb="10" eb="12">
      <t>カンザン</t>
    </rPh>
    <rPh sb="12" eb="13">
      <t>スウ</t>
    </rPh>
    <rPh sb="14" eb="16">
      <t>チンギン</t>
    </rPh>
    <rPh sb="16" eb="18">
      <t>カイゼン</t>
    </rPh>
    <rPh sb="18" eb="20">
      <t>ジッシ</t>
    </rPh>
    <rPh sb="20" eb="22">
      <t>キカン</t>
    </rPh>
    <rPh sb="26" eb="28">
      <t>カイシ</t>
    </rPh>
    <rPh sb="28" eb="29">
      <t>ツキ</t>
    </rPh>
    <rPh sb="29" eb="31">
      <t>ジテン</t>
    </rPh>
    <phoneticPr fontId="1"/>
  </si>
  <si>
    <t>（29）看護補助者の常勤換算数【賃金改善実施期間（１）の開始月時点】</t>
    <rPh sb="4" eb="6">
      <t>カンゴ</t>
    </rPh>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</si>
  <si>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r>
      <t>（</t>
    </r>
    <r>
      <rPr>
        <sz val="11"/>
        <rFont val="ＭＳ ゴシック"/>
        <family val="3"/>
        <charset val="128"/>
      </rPr>
      <t>35</t>
    </r>
    <r>
      <rPr>
        <sz val="11"/>
        <rFont val="ＭＳ ゴシック"/>
        <family val="3"/>
      </rPr>
      <t>）歯科衛生士の常勤換算数【賃金改善実施期間（</t>
    </r>
    <r>
      <rPr>
        <sz val="11"/>
        <rFont val="ＭＳ ゴシック"/>
        <family val="3"/>
        <charset val="128"/>
      </rPr>
      <t>１</t>
    </r>
    <r>
      <rPr>
        <sz val="11"/>
        <rFont val="ＭＳ ゴシック"/>
        <family val="3"/>
      </rPr>
      <t>）の開始月時点】</t>
    </r>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</si>
  <si>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r>
      <t>（</t>
    </r>
    <r>
      <rPr>
        <sz val="11"/>
        <rFont val="ＭＳ ゴシック"/>
        <family val="3"/>
        <charset val="128"/>
      </rPr>
      <t>41</t>
    </r>
    <r>
      <rPr>
        <sz val="11"/>
        <rFont val="ＭＳ ゴシック"/>
        <family val="3"/>
      </rPr>
      <t>）その他の対象職種の常勤換算数【賃金改善実施期間（</t>
    </r>
    <r>
      <rPr>
        <sz val="11"/>
        <rFont val="ＭＳ ゴシック"/>
        <family val="3"/>
        <charset val="128"/>
      </rPr>
      <t>１</t>
    </r>
    <r>
      <rPr>
        <sz val="11"/>
        <rFont val="ＭＳ ゴシック"/>
        <family val="3"/>
      </rPr>
      <t>）の開始月時点】</t>
    </r>
    <rPh sb="13" eb="15">
      <t>ジョウキン</t>
    </rPh>
    <rPh sb="15" eb="17">
      <t>カンザン</t>
    </rPh>
    <rPh sb="17" eb="18">
      <t>スウ</t>
    </rPh>
    <rPh sb="19" eb="21">
      <t>チンギン</t>
    </rPh>
    <rPh sb="21" eb="23">
      <t>カイゼン</t>
    </rPh>
    <rPh sb="23" eb="25">
      <t>ジッシ</t>
    </rPh>
    <rPh sb="25" eb="27">
      <t>キカン</t>
    </rPh>
    <rPh sb="31" eb="33">
      <t>カイシ</t>
    </rPh>
    <rPh sb="33" eb="34">
      <t>ツキ</t>
    </rPh>
    <rPh sb="34" eb="36">
      <t>ジテン</t>
    </rPh>
    <phoneticPr fontId="1"/>
  </si>
  <si>
    <t>（47）40歳未満の勤務医師等の常勤換算数【賃金改善実施期間（１）の開始月時点】</t>
    <rPh sb="16" eb="18">
      <t>ジョウキン</t>
    </rPh>
    <rPh sb="18" eb="20">
      <t>カンザン</t>
    </rPh>
    <rPh sb="20" eb="21">
      <t>スウ</t>
    </rPh>
    <rPh sb="22" eb="24">
      <t>チンギン</t>
    </rPh>
    <rPh sb="24" eb="26">
      <t>カイゼン</t>
    </rPh>
    <rPh sb="26" eb="28">
      <t>ジッシ</t>
    </rPh>
    <rPh sb="28" eb="30">
      <t>キカン</t>
    </rPh>
    <rPh sb="34" eb="36">
      <t>カイシ</t>
    </rPh>
    <rPh sb="36" eb="37">
      <t>ツキ</t>
    </rPh>
    <rPh sb="37" eb="39">
      <t>ジテン</t>
    </rPh>
    <phoneticPr fontId="1"/>
  </si>
  <si>
    <t>（53）事務職員の常勤換算数（賃金改善実施期間（１）の開始月時点）</t>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</si>
  <si>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（19）賃金改善する前の看護職員等の基本給等総額【賃金改善実施期間（１）の開始月】</t>
    <rPh sb="12" eb="14">
      <t>カンゴ</t>
    </rPh>
    <rPh sb="14" eb="16">
      <t>ショクイン</t>
    </rPh>
    <rPh sb="16" eb="17">
      <t>トウ</t>
    </rPh>
    <phoneticPr fontId="1"/>
  </si>
  <si>
    <t>（26）賃金改善する前の薬剤師の基本給等総額【賃金改善実施期間（１）の開始月】</t>
    <rPh sb="12" eb="15">
      <t>ヤクザイシ</t>
    </rPh>
    <phoneticPr fontId="1"/>
  </si>
  <si>
    <t>（33）賃金改善する前の看護補助者の基本給等総額【賃金改善実施期間（１）の開始月】</t>
    <rPh sb="12" eb="14">
      <t>カンゴ</t>
    </rPh>
    <phoneticPr fontId="1"/>
  </si>
  <si>
    <t>（54）賃金改善する前の40歳未満の勤務医師等の基本給等総額【賃金改善実施期間（１）の開始月】</t>
    <phoneticPr fontId="1"/>
  </si>
  <si>
    <t>（61）賃金改善する前の事務職員の基本給等総額（賃金改善実施期間（１）の開始月）</t>
    <phoneticPr fontId="1"/>
  </si>
  <si>
    <t>（50）（49）のうち定期昇給相当分</t>
    <phoneticPr fontId="1"/>
  </si>
  <si>
    <t>（51）（49）のうちベア等実施分【（49）－（50）】</t>
    <rPh sb="13" eb="14">
      <t>トウ</t>
    </rPh>
    <rPh sb="14" eb="16">
      <t>ジッシ</t>
    </rPh>
    <rPh sb="16" eb="17">
      <t>ブン</t>
    </rPh>
    <phoneticPr fontId="1"/>
  </si>
  <si>
    <t>ベア等とは、基本給又は決まって毎月支払われる手当の引上げをいい、定期昇給は含まない。</t>
    <phoneticPr fontId="1"/>
  </si>
  <si>
    <t>ベア等の定義はⅡ－２を参照のこと。</t>
    <rPh sb="4" eb="6">
      <t>テイギ</t>
    </rPh>
    <rPh sb="11" eb="13">
      <t>サンショウ</t>
    </rPh>
    <phoneticPr fontId="1"/>
  </si>
  <si>
    <t>（12）賃金改善した後の対象職員の基本給等総額【賃金改善実施期間（１）の開始月時点】</t>
    <phoneticPr fontId="1"/>
  </si>
  <si>
    <t>（13）基本給等に係る賃金改善実績額（１ヶ月分）</t>
    <rPh sb="4" eb="7">
      <t>キホンキュウ</t>
    </rPh>
    <rPh sb="7" eb="8">
      <t>トウ</t>
    </rPh>
    <rPh sb="9" eb="10">
      <t>カカ</t>
    </rPh>
    <rPh sb="21" eb="22">
      <t>ゲツ</t>
    </rPh>
    <rPh sb="22" eb="23">
      <t>ブン</t>
    </rPh>
    <phoneticPr fontId="1"/>
  </si>
  <si>
    <t>（14）（13）のうち定期昇給相当分</t>
    <phoneticPr fontId="1"/>
  </si>
  <si>
    <t>（18）賃金改善した後の看護職員等の基本給等総額【賃金改善実施期間（１）の開始月】</t>
    <rPh sb="12" eb="14">
      <t>カンゴ</t>
    </rPh>
    <rPh sb="14" eb="16">
      <t>ショクイン</t>
    </rPh>
    <rPh sb="16" eb="17">
      <t>トウ</t>
    </rPh>
    <phoneticPr fontId="1"/>
  </si>
  <si>
    <t>（24）賃金改善した後の薬剤師の基本給等総額【賃金改善実施期間（１）の開始月】</t>
    <rPh sb="12" eb="15">
      <t>ヤクザイシ</t>
    </rPh>
    <phoneticPr fontId="1"/>
  </si>
  <si>
    <t>（30）賃金改善した後の看護補助者の基本給等総額【賃金改善実施期間（１）の開始月】</t>
    <rPh sb="12" eb="14">
      <t>カンゴ</t>
    </rPh>
    <phoneticPr fontId="1"/>
  </si>
  <si>
    <t>（36）賃金改善した後の歯科衛生士の基本給等総額【賃金改善実施期間（１）の開始月時点】</t>
    <rPh sb="40" eb="42">
      <t>ジテン</t>
    </rPh>
    <phoneticPr fontId="1"/>
  </si>
  <si>
    <t>（42）賃金改善した後のその他の対象職種の基本給等総額【賃金改善実施期間（１）の開始月時点】</t>
    <rPh sb="43" eb="45">
      <t>ジテン</t>
    </rPh>
    <phoneticPr fontId="1"/>
  </si>
  <si>
    <t>（16）ベア等による賃金増率【（15）÷（（12）－（13））】</t>
    <rPh sb="6" eb="7">
      <t>トウ</t>
    </rPh>
    <rPh sb="10" eb="12">
      <t>チンギン</t>
    </rPh>
    <rPh sb="12" eb="13">
      <t>ゾウ</t>
    </rPh>
    <rPh sb="13" eb="14">
      <t>リツ</t>
    </rPh>
    <phoneticPr fontId="1"/>
  </si>
  <si>
    <t>（19）基本給等に係る賃金改善実績額（１ヶ月分）</t>
    <rPh sb="4" eb="7">
      <t>キホンキュウ</t>
    </rPh>
    <rPh sb="7" eb="8">
      <t>トウ</t>
    </rPh>
    <rPh sb="9" eb="10">
      <t>カカ</t>
    </rPh>
    <rPh sb="21" eb="22">
      <t>ゲツ</t>
    </rPh>
    <rPh sb="22" eb="23">
      <t>ブン</t>
    </rPh>
    <phoneticPr fontId="1"/>
  </si>
  <si>
    <t>（25）基本給等に係る賃金改善実績額（１ヶ月分）</t>
    <rPh sb="4" eb="7">
      <t>キホンキュウ</t>
    </rPh>
    <rPh sb="7" eb="8">
      <t>トウ</t>
    </rPh>
    <rPh sb="9" eb="10">
      <t>カカ</t>
    </rPh>
    <rPh sb="21" eb="22">
      <t>ゲツ</t>
    </rPh>
    <rPh sb="22" eb="23">
      <t>ブン</t>
    </rPh>
    <phoneticPr fontId="1"/>
  </si>
  <si>
    <t>（31）基本給等に係る賃金改善実績額（１ヶ月分）</t>
    <rPh sb="4" eb="7">
      <t>キホンキュウ</t>
    </rPh>
    <rPh sb="7" eb="8">
      <t>トウ</t>
    </rPh>
    <rPh sb="9" eb="10">
      <t>カカ</t>
    </rPh>
    <rPh sb="21" eb="22">
      <t>ゲツ</t>
    </rPh>
    <rPh sb="22" eb="23">
      <t>ブン</t>
    </rPh>
    <phoneticPr fontId="1"/>
  </si>
  <si>
    <t>（20）（19）のうち定期昇給相当分</t>
    <phoneticPr fontId="1"/>
  </si>
  <si>
    <t>（21）（19）のうちベア等実施分【（19）－（20）】</t>
    <rPh sb="13" eb="14">
      <t>トウ</t>
    </rPh>
    <rPh sb="14" eb="16">
      <t>ジッシ</t>
    </rPh>
    <rPh sb="16" eb="17">
      <t>ブン</t>
    </rPh>
    <phoneticPr fontId="1"/>
  </si>
  <si>
    <t>（27）（25）のうちベア等実施分【（25）－（26）】</t>
    <rPh sb="13" eb="14">
      <t>トウ</t>
    </rPh>
    <rPh sb="14" eb="16">
      <t>ジッシ</t>
    </rPh>
    <rPh sb="16" eb="17">
      <t>ブン</t>
    </rPh>
    <phoneticPr fontId="1"/>
  </si>
  <si>
    <t>（32）（31）のうち定期昇給相当分</t>
    <phoneticPr fontId="1"/>
  </si>
  <si>
    <t>（33）（31）のうちベア等実施分【（31）－（32）】</t>
    <rPh sb="13" eb="14">
      <t>トウ</t>
    </rPh>
    <rPh sb="14" eb="16">
      <t>ジッシ</t>
    </rPh>
    <rPh sb="16" eb="17">
      <t>ブン</t>
    </rPh>
    <phoneticPr fontId="1"/>
  </si>
  <si>
    <t>（38）（37）のうち定期昇給相当分</t>
    <phoneticPr fontId="1"/>
  </si>
  <si>
    <t>（39）（37）のうちベア等実施分【（37）－（38）】</t>
    <rPh sb="13" eb="14">
      <t>トウ</t>
    </rPh>
    <rPh sb="14" eb="16">
      <t>ジッシ</t>
    </rPh>
    <rPh sb="16" eb="17">
      <t>ブン</t>
    </rPh>
    <phoneticPr fontId="1"/>
  </si>
  <si>
    <t>（44）（43）のうち定期昇給相当分</t>
    <phoneticPr fontId="1"/>
  </si>
  <si>
    <t>（45）（43）のうちベア等実施分【（43）－（44）】</t>
    <rPh sb="13" eb="14">
      <t>トウ</t>
    </rPh>
    <rPh sb="14" eb="16">
      <t>ジッシ</t>
    </rPh>
    <rPh sb="16" eb="17">
      <t>ブン</t>
    </rPh>
    <phoneticPr fontId="1"/>
  </si>
  <si>
    <t>（56）（55）のうち定期昇給相当分</t>
    <phoneticPr fontId="1"/>
  </si>
  <si>
    <t>（55）基本給等に係る賃金改善実績額（１ヶ月分）</t>
    <rPh sb="4" eb="7">
      <t>キホンキュウ</t>
    </rPh>
    <rPh sb="7" eb="8">
      <t>トウ</t>
    </rPh>
    <rPh sb="9" eb="10">
      <t>カカ</t>
    </rPh>
    <rPh sb="21" eb="22">
      <t>ゲツ</t>
    </rPh>
    <rPh sb="22" eb="23">
      <t>ブン</t>
    </rPh>
    <phoneticPr fontId="1"/>
  </si>
  <si>
    <t>（43）基本給等に係る賃金改善実績額（１ヶ月分）</t>
    <rPh sb="4" eb="7">
      <t>キホンキュウ</t>
    </rPh>
    <rPh sb="7" eb="8">
      <t>トウ</t>
    </rPh>
    <rPh sb="9" eb="10">
      <t>カカ</t>
    </rPh>
    <rPh sb="21" eb="22">
      <t>ゲツ</t>
    </rPh>
    <rPh sb="22" eb="23">
      <t>ブン</t>
    </rPh>
    <phoneticPr fontId="1"/>
  </si>
  <si>
    <t>（37）基本給等に係る賃金改善実績額（１ヶ月分）</t>
    <rPh sb="4" eb="7">
      <t>キホンキュウ</t>
    </rPh>
    <rPh sb="7" eb="8">
      <t>トウ</t>
    </rPh>
    <rPh sb="9" eb="10">
      <t>カカ</t>
    </rPh>
    <rPh sb="21" eb="22">
      <t>ゲツ</t>
    </rPh>
    <rPh sb="22" eb="23">
      <t>ブン</t>
    </rPh>
    <phoneticPr fontId="1"/>
  </si>
  <si>
    <t>（57）（55）のうちベア等実施分【（55）－（56）】</t>
    <rPh sb="13" eb="14">
      <t>トウ</t>
    </rPh>
    <rPh sb="14" eb="16">
      <t>ジッシ</t>
    </rPh>
    <rPh sb="16" eb="17">
      <t>ブン</t>
    </rPh>
    <phoneticPr fontId="1"/>
  </si>
  <si>
    <t>（58）ベア等による賃金増率【（57）÷（（54）－（55））】</t>
    <rPh sb="6" eb="7">
      <t>トウ</t>
    </rPh>
    <rPh sb="10" eb="12">
      <t>チンギン</t>
    </rPh>
    <rPh sb="12" eb="13">
      <t>ゾウ</t>
    </rPh>
    <rPh sb="13" eb="14">
      <t>リツ</t>
    </rPh>
    <phoneticPr fontId="1"/>
  </si>
  <si>
    <r>
      <t>（</t>
    </r>
    <r>
      <rPr>
        <sz val="11"/>
        <rFont val="ＭＳ ゴシック"/>
        <family val="3"/>
        <charset val="128"/>
      </rPr>
      <t>22</t>
    </r>
    <r>
      <rPr>
        <sz val="11"/>
        <rFont val="ＭＳ ゴシック"/>
        <family val="3"/>
      </rPr>
      <t>）ベア等による賃金増率【（21）÷（（18）－（19））】</t>
    </r>
    <rPh sb="6" eb="7">
      <t>トウ</t>
    </rPh>
    <rPh sb="10" eb="12">
      <t>チンギン</t>
    </rPh>
    <rPh sb="12" eb="13">
      <t>ゾウ</t>
    </rPh>
    <rPh sb="13" eb="14">
      <t>リツ</t>
    </rPh>
    <phoneticPr fontId="1"/>
  </si>
  <si>
    <t>（28）ベア等による賃金増率【（27）÷（（24）－（25））】</t>
    <rPh sb="6" eb="7">
      <t>トウ</t>
    </rPh>
    <rPh sb="10" eb="12">
      <t>チンギン</t>
    </rPh>
    <rPh sb="12" eb="13">
      <t>ゾウ</t>
    </rPh>
    <rPh sb="13" eb="14">
      <t>リツ</t>
    </rPh>
    <phoneticPr fontId="1"/>
  </si>
  <si>
    <r>
      <t>（</t>
    </r>
    <r>
      <rPr>
        <sz val="11"/>
        <rFont val="ＭＳ ゴシック"/>
        <family val="3"/>
        <charset val="128"/>
      </rPr>
      <t>34</t>
    </r>
    <r>
      <rPr>
        <sz val="11"/>
        <rFont val="ＭＳ ゴシック"/>
        <family val="3"/>
      </rPr>
      <t>）ベア等による賃金増率【（33）÷（（30）－（31））】</t>
    </r>
    <rPh sb="6" eb="7">
      <t>トウ</t>
    </rPh>
    <rPh sb="10" eb="12">
      <t>チンギン</t>
    </rPh>
    <rPh sb="12" eb="13">
      <t>ゾウ</t>
    </rPh>
    <rPh sb="13" eb="14">
      <t>リツ</t>
    </rPh>
    <phoneticPr fontId="1"/>
  </si>
  <si>
    <r>
      <t>（</t>
    </r>
    <r>
      <rPr>
        <sz val="11"/>
        <rFont val="ＭＳ ゴシック"/>
        <family val="3"/>
        <charset val="128"/>
      </rPr>
      <t>40</t>
    </r>
    <r>
      <rPr>
        <sz val="11"/>
        <rFont val="ＭＳ ゴシック"/>
        <family val="3"/>
      </rPr>
      <t>）ベア等による賃金増率【（39）÷（（36）－（37））】</t>
    </r>
    <rPh sb="6" eb="7">
      <t>トウ</t>
    </rPh>
    <rPh sb="10" eb="12">
      <t>チンギン</t>
    </rPh>
    <rPh sb="12" eb="13">
      <t>ゾウ</t>
    </rPh>
    <rPh sb="13" eb="14">
      <t>リツ</t>
    </rPh>
    <phoneticPr fontId="1"/>
  </si>
  <si>
    <t>（46）ベア等による賃金増率【（45）÷（（42）－（43））】</t>
    <rPh sb="6" eb="7">
      <t>トウ</t>
    </rPh>
    <rPh sb="10" eb="12">
      <t>チンギン</t>
    </rPh>
    <rPh sb="12" eb="13">
      <t>ゾウ</t>
    </rPh>
    <rPh sb="13" eb="14">
      <t>リツ</t>
    </rPh>
    <phoneticPr fontId="1"/>
  </si>
  <si>
    <t>（52）ベア等による賃金増率【（51）÷（（48）－（49））】</t>
    <rPh sb="6" eb="7">
      <t>トウ</t>
    </rPh>
    <rPh sb="10" eb="12">
      <t>チンギン</t>
    </rPh>
    <rPh sb="12" eb="13">
      <t>ゾウ</t>
    </rPh>
    <rPh sb="13" eb="14">
      <t>リツ</t>
    </rPh>
    <phoneticPr fontId="1"/>
  </si>
  <si>
    <t>（22）ベア等による賃金増率【（21）÷（（20）－（21））】</t>
    <rPh sb="6" eb="7">
      <t>トウ</t>
    </rPh>
    <rPh sb="10" eb="12">
      <t>チンギン</t>
    </rPh>
    <rPh sb="12" eb="13">
      <t>ゾウ</t>
    </rPh>
    <rPh sb="13" eb="14">
      <t>リツ</t>
    </rPh>
    <phoneticPr fontId="1"/>
  </si>
  <si>
    <t>報告書様式（病）</t>
    <rPh sb="0" eb="3">
      <t>ホウコクショ</t>
    </rPh>
    <rPh sb="3" eb="5">
      <t>ヨウシキ</t>
    </rPh>
    <rPh sb="6" eb="7">
      <t>ビョウ</t>
    </rPh>
    <phoneticPr fontId="1"/>
  </si>
  <si>
    <t>202503報告書様式（病）</t>
    <rPh sb="6" eb="8">
      <t>ホウコク</t>
    </rPh>
    <rPh sb="8" eb="9">
      <t>ショ</t>
    </rPh>
    <rPh sb="9" eb="11">
      <t>ヨウシキ</t>
    </rPh>
    <rPh sb="12" eb="13">
      <t>ビョウ</t>
    </rPh>
    <phoneticPr fontId="1"/>
  </si>
  <si>
    <t>１</t>
    <phoneticPr fontId="1"/>
  </si>
  <si>
    <t>本報告書において、「外来・在宅ベースアップ評価料（Ⅰ）等」とは、「外来・在宅ベースアップ評価料（Ⅰ）」及び「歯科外来・在宅</t>
    <phoneticPr fontId="1"/>
  </si>
  <si>
    <t>在宅ベースアップ評価料（Ⅰ）」のことをいう。</t>
  </si>
  <si>
    <t>２</t>
    <phoneticPr fontId="1"/>
  </si>
  <si>
    <t>本報告書において、「外来・在宅ベースアップ評価料（Ⅱ）等」とは、「外来・在宅ベースアップ評価料（Ⅱ）」及び「歯科外来・在宅</t>
    <phoneticPr fontId="1"/>
  </si>
  <si>
    <t>ベースアップ評価料（Ⅱ）」のことをいう。</t>
  </si>
  <si>
    <t>「対象職員の常勤換算数」は、当該時点における対象職員の人数を常勤換算で記載すること。常勤の職員の常勤換算数は１とする。</t>
  </si>
  <si>
    <t>常勤でない職員の常勤換算数は、「当該常勤でない職員の所定労働時間」を「当該保険医療機関において定めている常勤職員の所定労働</t>
    <phoneticPr fontId="1"/>
  </si>
  <si>
    <t>４</t>
    <phoneticPr fontId="1"/>
  </si>
  <si>
    <t>本報告書において、「ベースアップ評価料」とは、「外来・在宅ベースアップ評価料（Ⅰ）等」、「外来・在宅ベースアップ評価料</t>
    <rPh sb="41" eb="42">
      <t>トウ</t>
    </rPh>
    <phoneticPr fontId="1"/>
  </si>
  <si>
    <t>（Ⅱ）等」及び「入院ベースアップ評価料」のことをいう。</t>
    <phoneticPr fontId="1"/>
  </si>
  <si>
    <t>Ⅲ．ベースアップ評価料対象職員（全体）の基本給等（基本給又は決まって毎月支払われる手当）に係る事項</t>
    <rPh sb="8" eb="11">
      <t>ヒョウカリョウ</t>
    </rPh>
    <rPh sb="11" eb="13">
      <t>タイショウ</t>
    </rPh>
    <rPh sb="13" eb="15">
      <t>ショクイン</t>
    </rPh>
    <rPh sb="16" eb="18">
      <t>ゼンタイ</t>
    </rPh>
    <rPh sb="20" eb="23">
      <t>キホンキュウ</t>
    </rPh>
    <rPh sb="23" eb="24">
      <t>トウ</t>
    </rPh>
    <rPh sb="45" eb="46">
      <t>カカ</t>
    </rPh>
    <rPh sb="47" eb="49">
      <t>ジコウ</t>
    </rPh>
    <phoneticPr fontId="1"/>
  </si>
  <si>
    <t>Ⅹ．事務職員の基本給等に係る事項</t>
    <rPh sb="2" eb="4">
      <t>ジム</t>
    </rPh>
    <rPh sb="4" eb="6">
      <t>ショクイン</t>
    </rPh>
    <rPh sb="12" eb="13">
      <t>カカ</t>
    </rPh>
    <rPh sb="14" eb="16">
      <t>ジコウ</t>
    </rPh>
    <phoneticPr fontId="1"/>
  </si>
  <si>
    <t>（15）（13）のうちベア等実施分【（13）－（14）】</t>
    <rPh sb="13" eb="14">
      <t>トウ</t>
    </rPh>
    <rPh sb="14" eb="16">
      <t>ジッシ</t>
    </rPh>
    <rPh sb="16" eb="17">
      <t>ブン</t>
    </rPh>
    <phoneticPr fontId="1"/>
  </si>
  <si>
    <t>都道府県CD</t>
  </si>
  <si>
    <t>都道府県名</t>
  </si>
  <si>
    <t>01</t>
  </si>
  <si>
    <t>北海道</t>
  </si>
  <si>
    <t>baseup-hyoukaryou01@mhlw.go.jp</t>
    <phoneticPr fontId="1"/>
  </si>
  <si>
    <t>北海道厚生局長</t>
    <rPh sb="0" eb="5">
      <t>ホッカイドウコウセイ</t>
    </rPh>
    <rPh sb="5" eb="6">
      <t>キョク</t>
    </rPh>
    <rPh sb="6" eb="7">
      <t>チョウ</t>
    </rPh>
    <phoneticPr fontId="1"/>
  </si>
  <si>
    <t>02</t>
  </si>
  <si>
    <t>青森県</t>
  </si>
  <si>
    <t>baseup-hyoukaryou02@mhlw.go.jp</t>
    <phoneticPr fontId="1"/>
  </si>
  <si>
    <t>東北厚生局長</t>
    <rPh sb="0" eb="4">
      <t>トウホクコウセイ</t>
    </rPh>
    <rPh sb="4" eb="5">
      <t>キョク</t>
    </rPh>
    <rPh sb="5" eb="6">
      <t>チョウ</t>
    </rPh>
    <phoneticPr fontId="1"/>
  </si>
  <si>
    <t>03</t>
  </si>
  <si>
    <t>岩手県</t>
  </si>
  <si>
    <t>baseup-hyoukaryou03@mhlw.go.jp</t>
    <phoneticPr fontId="1"/>
  </si>
  <si>
    <t>04</t>
  </si>
  <si>
    <t>宮城県</t>
  </si>
  <si>
    <t>baseup-hyoukaryou04@mhlw.go.jp</t>
    <phoneticPr fontId="1"/>
  </si>
  <si>
    <t>05</t>
  </si>
  <si>
    <t>秋田県</t>
  </si>
  <si>
    <t>baseup-hyoukaryou05@mhlw.go.jp</t>
    <phoneticPr fontId="1"/>
  </si>
  <si>
    <t>06</t>
  </si>
  <si>
    <t>山形県</t>
  </si>
  <si>
    <t>baseup-hyoukaryou06@mhlw.go.jp</t>
    <phoneticPr fontId="1"/>
  </si>
  <si>
    <t>07</t>
  </si>
  <si>
    <t>福島県</t>
  </si>
  <si>
    <t>baseup-hyoukaryou07@mhlw.go.jp</t>
    <phoneticPr fontId="1"/>
  </si>
  <si>
    <t>08</t>
  </si>
  <si>
    <t>茨城県</t>
  </si>
  <si>
    <t>baseup-hyoukaryou08@mhlw.go.jp</t>
    <phoneticPr fontId="1"/>
  </si>
  <si>
    <t>関東信越厚生局長</t>
    <rPh sb="0" eb="7">
      <t>カントウシンエツコウセイキョク</t>
    </rPh>
    <rPh sb="7" eb="8">
      <t>チョウ</t>
    </rPh>
    <phoneticPr fontId="1"/>
  </si>
  <si>
    <t>09</t>
  </si>
  <si>
    <t>栃木県</t>
  </si>
  <si>
    <t>baseup-hyoukaryou09@mhlw.go.jp</t>
    <phoneticPr fontId="1"/>
  </si>
  <si>
    <t>10</t>
  </si>
  <si>
    <t>群馬県</t>
  </si>
  <si>
    <t>baseup-hyoukaryou10@mhlw.go.jp</t>
    <phoneticPr fontId="1"/>
  </si>
  <si>
    <t>11</t>
  </si>
  <si>
    <t>埼玉県</t>
  </si>
  <si>
    <t>baseup-hyoukaryou11@mhlw.go.jp</t>
    <phoneticPr fontId="1"/>
  </si>
  <si>
    <t>12</t>
  </si>
  <si>
    <t>千葉県</t>
  </si>
  <si>
    <t>baseup-hyoukaryou12@mhlw.go.jp</t>
    <phoneticPr fontId="1"/>
  </si>
  <si>
    <t>13</t>
  </si>
  <si>
    <t>baseup-hyoukaryou13@mhlw.go.jp</t>
    <phoneticPr fontId="1"/>
  </si>
  <si>
    <t>14</t>
  </si>
  <si>
    <t>神奈川県</t>
  </si>
  <si>
    <t>baseup-hyoukaryou14@mhlw.go.jp</t>
    <phoneticPr fontId="1"/>
  </si>
  <si>
    <t>15</t>
  </si>
  <si>
    <t>新潟県</t>
  </si>
  <si>
    <t>baseup-hyoukaryou15@mhlw.go.jp</t>
    <phoneticPr fontId="1"/>
  </si>
  <si>
    <t>16</t>
  </si>
  <si>
    <t>富山県</t>
  </si>
  <si>
    <t>baseup-hyoukaryou16@mhlw.go.jp</t>
    <phoneticPr fontId="1"/>
  </si>
  <si>
    <t>東海北陸厚生局長</t>
    <rPh sb="0" eb="7">
      <t>トウカイホクリクコウセイキョク</t>
    </rPh>
    <rPh sb="7" eb="8">
      <t>チョウ</t>
    </rPh>
    <phoneticPr fontId="1"/>
  </si>
  <si>
    <t>17</t>
  </si>
  <si>
    <t>石川県</t>
  </si>
  <si>
    <t>baseup-hyoukaryou17@mhlw.go.jp</t>
  </si>
  <si>
    <t>18</t>
  </si>
  <si>
    <t>福井県</t>
  </si>
  <si>
    <t>baseup-hyoukaryou18@mhlw.go.jp</t>
  </si>
  <si>
    <t>近畿厚生局長</t>
    <rPh sb="0" eb="4">
      <t>キンキコウセイ</t>
    </rPh>
    <rPh sb="4" eb="5">
      <t>キョク</t>
    </rPh>
    <rPh sb="5" eb="6">
      <t>チョウ</t>
    </rPh>
    <phoneticPr fontId="1"/>
  </si>
  <si>
    <t>19</t>
  </si>
  <si>
    <t>山梨県</t>
  </si>
  <si>
    <t>baseup-hyoukaryou19@mhlw.go.jp</t>
  </si>
  <si>
    <t>20</t>
  </si>
  <si>
    <t>長野県</t>
  </si>
  <si>
    <t>baseup-hyoukaryou20@mhlw.go.jp</t>
  </si>
  <si>
    <t>21</t>
  </si>
  <si>
    <t>岐阜県</t>
  </si>
  <si>
    <t>baseup-hyoukaryou21@mhlw.go.jp</t>
  </si>
  <si>
    <t>22</t>
  </si>
  <si>
    <t>静岡県</t>
  </si>
  <si>
    <t>baseup-hyoukaryou22@mhlw.go.jp</t>
  </si>
  <si>
    <t>23</t>
  </si>
  <si>
    <t>愛知県</t>
  </si>
  <si>
    <t>baseup-hyoukaryou23@mhlw.go.jp</t>
  </si>
  <si>
    <t>24</t>
  </si>
  <si>
    <t>三重県</t>
  </si>
  <si>
    <t>baseup-hyoukaryou24@mhlw.go.jp</t>
  </si>
  <si>
    <t>25</t>
  </si>
  <si>
    <t>滋賀県</t>
  </si>
  <si>
    <t>baseup-hyoukaryou25@mhlw.go.jp</t>
  </si>
  <si>
    <t>26</t>
  </si>
  <si>
    <t>京都府</t>
  </si>
  <si>
    <t>baseup-hyoukaryou26@mhlw.go.jp</t>
  </si>
  <si>
    <t>27</t>
  </si>
  <si>
    <t>大阪府</t>
  </si>
  <si>
    <t>baseup-hyoukaryou27@mhlw.go.jp</t>
  </si>
  <si>
    <t>28</t>
  </si>
  <si>
    <t>兵庫県</t>
  </si>
  <si>
    <t>baseup-hyoukaryou28@mhlw.go.jp</t>
  </si>
  <si>
    <t>29</t>
  </si>
  <si>
    <t>奈良県</t>
  </si>
  <si>
    <t>baseup-hyoukaryou29@mhlw.go.jp</t>
  </si>
  <si>
    <t>30</t>
  </si>
  <si>
    <t>和歌山県</t>
  </si>
  <si>
    <t>baseup-hyoukaryou30@mhlw.go.jp</t>
  </si>
  <si>
    <t>31</t>
  </si>
  <si>
    <t>鳥取県</t>
  </si>
  <si>
    <t>baseup-hyoukaryou31@mhlw.go.jp</t>
  </si>
  <si>
    <t>中国四国厚生局長</t>
    <rPh sb="0" eb="7">
      <t>チュウゴクシコクコウセイキョク</t>
    </rPh>
    <rPh sb="7" eb="8">
      <t>チョウ</t>
    </rPh>
    <phoneticPr fontId="1"/>
  </si>
  <si>
    <t>32</t>
  </si>
  <si>
    <t>島根県</t>
  </si>
  <si>
    <t>baseup-hyoukaryou32@mhlw.go.jp</t>
  </si>
  <si>
    <t>33</t>
  </si>
  <si>
    <t>岡山県</t>
  </si>
  <si>
    <t>baseup-hyoukaryou33@mhlw.go.jp</t>
  </si>
  <si>
    <t>34</t>
  </si>
  <si>
    <t>広島県</t>
  </si>
  <si>
    <t>baseup-hyoukaryou34@mhlw.go.jp</t>
  </si>
  <si>
    <t>35</t>
  </si>
  <si>
    <t>山口県</t>
  </si>
  <si>
    <t>baseup-hyoukaryou35@mhlw.go.jp</t>
  </si>
  <si>
    <t>36</t>
  </si>
  <si>
    <t>徳島県</t>
  </si>
  <si>
    <t>baseup-hyoukaryou36@mhlw.go.jp</t>
  </si>
  <si>
    <t>四国厚生支局長</t>
    <rPh sb="0" eb="6">
      <t>シコクコウセイシキョク</t>
    </rPh>
    <rPh sb="6" eb="7">
      <t>チョウ</t>
    </rPh>
    <phoneticPr fontId="1"/>
  </si>
  <si>
    <t>37</t>
  </si>
  <si>
    <t>香川県</t>
  </si>
  <si>
    <t>baseup-hyoukaryou37@mhlw.go.jp</t>
  </si>
  <si>
    <t>38</t>
  </si>
  <si>
    <t>愛媛県</t>
  </si>
  <si>
    <t>baseup-hyoukaryou38@mhlw.go.jp</t>
  </si>
  <si>
    <t>39</t>
  </si>
  <si>
    <t>高知県</t>
  </si>
  <si>
    <t>baseup-hyoukaryou39@mhlw.go.jp</t>
  </si>
  <si>
    <t>40</t>
  </si>
  <si>
    <t>福岡県</t>
  </si>
  <si>
    <t>baseup-hyoukaryou40@mhlw.go.jp</t>
  </si>
  <si>
    <t>九州厚生局長</t>
    <rPh sb="0" eb="5">
      <t>キュウシュウコウセイキョク</t>
    </rPh>
    <rPh sb="5" eb="6">
      <t>チョウ</t>
    </rPh>
    <phoneticPr fontId="1"/>
  </si>
  <si>
    <t>41</t>
  </si>
  <si>
    <t>佐賀県</t>
  </si>
  <si>
    <t>baseup-hyoukaryou41@mhlw.go.jp</t>
  </si>
  <si>
    <t>42</t>
  </si>
  <si>
    <t>長崎県</t>
  </si>
  <si>
    <t>baseup-hyoukaryou42@mhlw.go.jp</t>
  </si>
  <si>
    <t>43</t>
  </si>
  <si>
    <t>熊本県</t>
  </si>
  <si>
    <t>baseup-hyoukaryou43@mhlw.go.jp</t>
  </si>
  <si>
    <t>44</t>
  </si>
  <si>
    <t>大分県</t>
  </si>
  <si>
    <t>baseup-hyoukaryou44@mhlw.go.jp</t>
  </si>
  <si>
    <t>45</t>
  </si>
  <si>
    <t>宮崎県</t>
  </si>
  <si>
    <t>baseup-hyoukaryou45@mhlw.go.jp</t>
  </si>
  <si>
    <t>46</t>
  </si>
  <si>
    <t>鹿児島県</t>
  </si>
  <si>
    <t>baseup-hyoukaryou46@mhlw.go.jp</t>
  </si>
  <si>
    <t>47</t>
  </si>
  <si>
    <t>沖縄県</t>
  </si>
  <si>
    <t>baseup-hyoukaryou47@mhlw.go.jp</t>
  </si>
  <si>
    <t>総計</t>
  </si>
  <si>
    <t>（選択してください）</t>
    <rPh sb="1" eb="3">
      <t>センタク</t>
    </rPh>
    <phoneticPr fontId="1"/>
  </si>
  <si>
    <t>様式提出先のメールアドレス↓</t>
    <rPh sb="0" eb="2">
      <t>ヨウシキ</t>
    </rPh>
    <rPh sb="2" eb="4">
      <t>テイシュツ</t>
    </rPh>
    <rPh sb="4" eb="5">
      <t>サキ</t>
    </rPh>
    <phoneticPr fontId="1"/>
  </si>
  <si>
    <t>（８）前年度からの繰越額（令和７年度分報告時のみ記載）</t>
    <rPh sb="3" eb="6">
      <t>ゼンネンド</t>
    </rPh>
    <rPh sb="9" eb="12">
      <t>クリコシガク</t>
    </rPh>
    <phoneticPr fontId="1"/>
  </si>
  <si>
    <t>（48）40歳未満の勤務医師等の基本給等総額【賃金改善実施期間（１）の開始月】</t>
    <phoneticPr fontId="1"/>
  </si>
  <si>
    <t>（54）事務職員の基本給等総額（賃金改善実施期間（１）の開始月）</t>
    <phoneticPr fontId="1"/>
  </si>
  <si>
    <r>
      <t>（49）基本給等に係る賃金改善実績額（１ヶ月分）</t>
    </r>
    <r>
      <rPr>
        <sz val="9"/>
        <rFont val="ＭＳ ゴシック"/>
        <family val="3"/>
        <charset val="128"/>
      </rPr>
      <t>※賃金改善を実施していない場合は０円</t>
    </r>
    <rPh sb="4" eb="7">
      <t>キホンキュウ</t>
    </rPh>
    <rPh sb="7" eb="8">
      <t>トウ</t>
    </rPh>
    <rPh sb="9" eb="10">
      <t>カカ</t>
    </rPh>
    <rPh sb="21" eb="22">
      <t>ゲツ</t>
    </rPh>
    <rPh sb="22" eb="23">
      <t>ブン</t>
    </rPh>
    <phoneticPr fontId="1"/>
  </si>
  <si>
    <t>届出種別</t>
    <rPh sb="0" eb="4">
      <t>トドケデシュベツ</t>
    </rPh>
    <phoneticPr fontId="1"/>
  </si>
  <si>
    <t>報告書提出</t>
    <rPh sb="0" eb="5">
      <t>ホウコクショテイシュツ</t>
    </rPh>
    <phoneticPr fontId="1"/>
  </si>
  <si>
    <t>時間」で除して得た数（当該常勤でない職員の常勤換算数が１を超える場合は、１とする。）</t>
    <phoneticPr fontId="1"/>
  </si>
  <si>
    <t>報告書届出における注意点</t>
    <rPh sb="0" eb="2">
      <t>ホウコク</t>
    </rPh>
    <rPh sb="2" eb="3">
      <t>ショ</t>
    </rPh>
    <rPh sb="3" eb="5">
      <t>トドケデ</t>
    </rPh>
    <rPh sb="9" eb="12">
      <t>チュウイテン</t>
    </rPh>
    <phoneticPr fontId="1"/>
  </si>
  <si>
    <t>時間外手当、法定福利費等に充当すべき金額【（６）－（７）＋（８）】</t>
    <phoneticPr fontId="1"/>
  </si>
  <si>
    <t>※上記でベースアップ評価料対象職種に計上した職員を除く</t>
  </si>
  <si>
    <t>（９）ベースアップ評価料による収入の実績額のうち、当該年度における対象職員のベア等及びそれに伴う賞与、</t>
    <rPh sb="9" eb="12">
      <t>ヒョウカリョウ</t>
    </rPh>
    <rPh sb="15" eb="17">
      <t>シュウニュウ</t>
    </rPh>
    <rPh sb="18" eb="21">
      <t>ジッセキガク</t>
    </rPh>
    <rPh sb="25" eb="29">
      <t>トウガイネンド</t>
    </rPh>
    <rPh sb="33" eb="37">
      <t>タイショウショクイン</t>
    </rPh>
    <rPh sb="40" eb="41">
      <t>トウ</t>
    </rPh>
    <rPh sb="41" eb="42">
      <t>オヨ</t>
    </rPh>
    <rPh sb="46" eb="47">
      <t>トモナ</t>
    </rPh>
    <rPh sb="48" eb="50">
      <t>ショウヨ</t>
    </rPh>
    <phoneticPr fontId="1"/>
  </si>
  <si>
    <t>（10）（９）について全てベア等及びそれに伴う賞与、時間外手当、法定福利費等に充当しているか。</t>
    <rPh sb="11" eb="12">
      <t>スベ</t>
    </rPh>
    <rPh sb="15" eb="16">
      <t>トウ</t>
    </rPh>
    <rPh sb="16" eb="17">
      <t>オヨ</t>
    </rPh>
    <rPh sb="21" eb="22">
      <t>トモナ</t>
    </rPh>
    <rPh sb="23" eb="25">
      <t>ショウヨ</t>
    </rPh>
    <rPh sb="26" eb="29">
      <t>ジカンガイ</t>
    </rPh>
    <rPh sb="29" eb="31">
      <t>テアテ</t>
    </rPh>
    <rPh sb="32" eb="34">
      <t>ホウテイ</t>
    </rPh>
    <rPh sb="34" eb="36">
      <t>フクリ</t>
    </rPh>
    <rPh sb="36" eb="37">
      <t>ヒ</t>
    </rPh>
    <rPh sb="37" eb="38">
      <t>トウ</t>
    </rPh>
    <rPh sb="39" eb="41">
      <t>ジュウトウ</t>
    </rPh>
    <phoneticPr fontId="1"/>
  </si>
  <si>
    <r>
      <t>（８）うち</t>
    </r>
    <r>
      <rPr>
        <b/>
        <strike/>
        <sz val="11"/>
        <color rgb="FFFF0000"/>
        <rFont val="ＭＳ ゴシック"/>
        <family val="3"/>
        <charset val="128"/>
      </rPr>
      <t>外来・在宅ベースアップ評価料（Ⅰ）等</t>
    </r>
    <r>
      <rPr>
        <strike/>
        <sz val="11"/>
        <color rgb="FFFF0000"/>
        <rFont val="ＭＳ ゴシック"/>
        <family val="3"/>
        <charset val="128"/>
      </rPr>
      <t>による算定実績</t>
    </r>
    <rPh sb="5" eb="7">
      <t>ガイライ</t>
    </rPh>
    <rPh sb="8" eb="10">
      <t>ザイタク</t>
    </rPh>
    <rPh sb="16" eb="18">
      <t>ヒョウカ</t>
    </rPh>
    <rPh sb="18" eb="19">
      <t>リョウ</t>
    </rPh>
    <rPh sb="22" eb="23">
      <t>トウ</t>
    </rPh>
    <rPh sb="26" eb="28">
      <t>サンテイ</t>
    </rPh>
    <rPh sb="28" eb="30">
      <t>ジッセキ</t>
    </rPh>
    <phoneticPr fontId="1"/>
  </si>
  <si>
    <r>
      <t>（９）うち</t>
    </r>
    <r>
      <rPr>
        <b/>
        <strike/>
        <sz val="11"/>
        <color rgb="FFFF0000"/>
        <rFont val="ＭＳ ゴシック"/>
        <family val="3"/>
        <charset val="128"/>
      </rPr>
      <t>入院ベースアップ評価料による算定実績</t>
    </r>
    <r>
      <rPr>
        <strike/>
        <sz val="11"/>
        <color rgb="FFFF0000"/>
        <rFont val="ＭＳ ゴシック"/>
        <family val="3"/>
        <charset val="128"/>
      </rPr>
      <t>【（４）の再掲】</t>
    </r>
    <rPh sb="5" eb="7">
      <t>ニュウイン</t>
    </rPh>
    <rPh sb="13" eb="15">
      <t>ヒョウカ</t>
    </rPh>
    <rPh sb="15" eb="16">
      <t>リョウ</t>
    </rPh>
    <rPh sb="19" eb="21">
      <t>サンテイ</t>
    </rPh>
    <rPh sb="21" eb="23">
      <t>ジッセキ</t>
    </rPh>
    <rPh sb="28" eb="30">
      <t>サイケイ</t>
    </rPh>
    <phoneticPr fontId="1"/>
  </si>
  <si>
    <t>（40）賃金改善する前の歯科衛生士の基本給等総額【賃金改善実施期間（１）の開始月時点】</t>
    <rPh sb="40" eb="42">
      <t>ジテン</t>
    </rPh>
    <phoneticPr fontId="1"/>
  </si>
  <si>
    <t>（47）賃金改善する前のその他の対象職種の基本給等総額【賃金改善実施期間（１）の開始月時点】</t>
    <rPh sb="43" eb="45">
      <t>ジテン</t>
    </rPh>
    <phoneticPr fontId="1"/>
  </si>
  <si>
    <t>https://www.mhlw.go.jp/stf/seisakunitsuite/bunya/0000188411_00053.html#note</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</si>
</sst>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0;[Red]\-#,##0.0"/>
    <numFmt numFmtId="177" formatCode="0.0"/>
    <numFmt numFmtId="178" formatCode="0_);[Red]\(0\)"/>
    <numFmt numFmtId="179" formatCode="0.0%"/>
    <numFmt numFmtId="180" formatCode="0_ "/>
    <numFmt numFmtId="181" formatCode="#,##0.0_ ;[Red]\-#,##0.0\ "/>
    <numFmt numFmtId="182" formatCode="\ "/>
    <numFmt numFmtId="183" formatCode="#"/>
    <numFmt numFmtId="184" formatCode="&quot;¥&quot;#,##0_);[Red]\(&quot;¥&quot;#,##0\)"/>
  </numFmts>
  <fonts count="68">
    <font>
      <sz val="11"/>
      <color theme="1"/>
      <name val="游ゴシック"/>
      <family val="2"/>
      <charset val="128"/>
      <scheme val="minor"/>
    </font>
    <font>
      <sz val="6"/>
      <name val="游ゴシック"/>
      <family val="2"/>
      <charset val="128"/>
      <scheme val="minor"/>
    </font>
    <font>
      <sz val="11"/>
      <name val="ＭＳ ゴシック"/>
      <family val="3"/>
      <charset val="128"/>
    </font>
    <font>
      <b/>
      <sz val="11"/>
      <name val="ＭＳ 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1"/>
      <color rgb="FFFF0000"/>
      <name val="ＭＳ Ｐゴシック"/>
      <family val="3"/>
      <charset val="128"/>
    </font>
    <font>
      <sz val="11"/>
      <color theme="1"/>
      <name val="游ゴシック"/>
      <family val="2"/>
      <charset val="128"/>
      <scheme val="minor"/>
    </font>
    <font>
      <sz val="14"/>
      <name val="ＭＳ Ｐゴシック"/>
      <family val="3"/>
      <charset val="128"/>
    </font>
    <font>
      <sz val="16"/>
      <name val="ＭＳ Ｐゴシック"/>
      <family val="3"/>
      <charset val="128"/>
    </font>
    <font>
      <sz val="11"/>
      <color theme="1"/>
      <name val="ＭＳ ゴシック"/>
      <family val="3"/>
      <charset val="128"/>
    </font>
    <font>
      <sz val="14"/>
      <name val="ＭＳ Ｐゴシック"/>
      <family val="3"/>
    </font>
    <font>
      <sz val="12"/>
      <name val="ＭＳ Ｐゴシック"/>
      <family val="3"/>
    </font>
    <font>
      <sz val="11"/>
      <name val="ＭＳ ゴシック"/>
      <family val="3"/>
    </font>
    <font>
      <b/>
      <sz val="11"/>
      <name val="ＭＳ ゴシック"/>
      <family val="3"/>
    </font>
    <font>
      <sz val="11"/>
      <color rgb="FFFF0000"/>
      <name val="ＭＳ ゴシック"/>
      <family val="3"/>
      <charset val="128"/>
    </font>
    <font>
      <sz val="11"/>
      <color theme="1"/>
      <name val="ＭＳ ゴシック"/>
      <family val="3"/>
    </font>
    <font>
      <sz val="16"/>
      <name val="ＭＳ Ｐゴシック"/>
      <family val="3"/>
    </font>
    <font>
      <sz val="11"/>
      <color rgb="FF000000"/>
      <name val="ＭＳ ゴシック"/>
      <family val="3"/>
      <charset val="128"/>
    </font>
    <font>
      <u/>
      <sz val="11"/>
      <color theme="10"/>
      <name val="游ゴシック"/>
      <family val="2"/>
      <charset val="128"/>
      <scheme val="minor"/>
    </font>
    <font>
      <sz val="9"/>
      <name val="ＭＳ ゴシック"/>
      <family val="3"/>
      <charset val="128"/>
    </font>
    <font>
      <sz val="18"/>
      <name val="ＭＳ ゴシック"/>
      <family val="3"/>
      <charset val="128"/>
    </font>
    <font>
      <sz val="10"/>
      <name val="ＭＳ ゴシック"/>
      <family val="3"/>
      <charset val="128"/>
    </font>
    <font>
      <sz val="9"/>
      <color rgb="FFFF0000"/>
      <name val="ＭＳ Ｐゴシック"/>
      <family val="3"/>
      <charset val="128"/>
    </font>
    <font>
      <sz val="12"/>
      <name val="ＭＳ ゴシック"/>
      <family val="3"/>
      <charset val="128"/>
    </font>
    <font>
      <u/>
      <sz val="14"/>
      <name val="ＭＳ Ｐゴシック"/>
      <family val="3"/>
      <charset val="128"/>
    </font>
    <font>
      <sz val="10"/>
      <name val="ＭＳ Ｐゴシック"/>
      <family val="3"/>
      <charset val="128"/>
    </font>
    <font>
      <b/>
      <sz val="10"/>
      <name val="ＭＳ Ｐゴシック"/>
      <family val="3"/>
      <charset val="128"/>
    </font>
    <font>
      <b/>
      <sz val="10"/>
      <name val="ＭＳ ゴシック"/>
      <family val="3"/>
      <charset val="128"/>
    </font>
    <font>
      <u/>
      <sz val="14"/>
      <name val="ＭＳ Ｐゴシック"/>
      <family val="3"/>
    </font>
    <font>
      <sz val="11"/>
      <name val="游ゴシック"/>
      <family val="2"/>
      <charset val="128"/>
      <scheme val="minor"/>
    </font>
    <font>
      <sz val="16"/>
      <color theme="1"/>
      <name val="ＭＳ ゴシック"/>
      <family val="3"/>
      <charset val="128"/>
    </font>
    <font>
      <sz val="9"/>
      <name val="ＭＳ ゴシック"/>
      <family val="3"/>
    </font>
    <font>
      <sz val="11"/>
      <color theme="1"/>
      <name val="游ゴシック"/>
      <family val="3"/>
      <charset val="128"/>
      <scheme val="minor"/>
    </font>
    <font>
      <b/>
      <sz val="12"/>
      <color theme="1"/>
      <name val="ＭＳ ゴシック"/>
      <family val="3"/>
      <charset val="128"/>
    </font>
    <font>
      <sz val="10"/>
      <color rgb="FF000000"/>
      <name val="ＭＳ 明朝"/>
      <family val="1"/>
      <charset val="128"/>
    </font>
    <font>
      <sz val="10"/>
      <color rgb="FF000000"/>
      <name val="ＭＳ ゴシック"/>
      <family val="3"/>
      <charset val="128"/>
    </font>
    <font>
      <sz val="9"/>
      <color theme="1"/>
      <name val="ＭＳ ゴシック"/>
      <family val="3"/>
      <charset val="128"/>
    </font>
    <font>
      <sz val="12"/>
      <color rgb="FF000000"/>
      <name val="ＭＳ ゴシック"/>
      <family val="3"/>
      <charset val="128"/>
    </font>
    <font>
      <sz val="12"/>
      <color theme="1"/>
      <name val="ＭＳ ゴシック"/>
      <family val="3"/>
      <charset val="128"/>
    </font>
    <font>
      <b/>
      <sz val="10"/>
      <color rgb="FFFF0000"/>
      <name val="ＭＳ ゴシック"/>
      <family val="3"/>
      <charset val="128"/>
    </font>
    <font>
      <b/>
      <u/>
      <sz val="14"/>
      <name val="ＭＳ Ｐゴシック"/>
      <family val="3"/>
      <charset val="128"/>
    </font>
    <font>
      <sz val="11"/>
      <color theme="0"/>
      <name val="ＭＳ ゴシック"/>
      <family val="3"/>
      <charset val="128"/>
    </font>
    <font>
      <sz val="14"/>
      <color rgb="FFFF0000"/>
      <name val="ＭＳ Ｐゴシック"/>
      <family val="3"/>
      <charset val="128"/>
    </font>
    <font>
      <sz val="12"/>
      <name val="游ゴシック"/>
      <family val="2"/>
      <charset val="128"/>
      <scheme val="minor"/>
    </font>
    <font>
      <strike/>
      <sz val="11"/>
      <color rgb="FFFF0000"/>
      <name val="ＭＳ ゴシック"/>
      <family val="3"/>
      <charset val="128"/>
    </font>
    <font>
      <b/>
      <sz val="11"/>
      <color rgb="FFFF0000"/>
      <name val="ＭＳ ゴシック"/>
      <family val="3"/>
      <charset val="128"/>
    </font>
    <font>
      <b/>
      <strike/>
      <sz val="11"/>
      <color rgb="FFFF0000"/>
      <name val="ＭＳ ゴシック"/>
      <family val="3"/>
      <charset val="128"/>
    </font>
    <font>
      <sz val="11"/>
      <color rgb="FFFF0000"/>
      <name val="ＭＳ ゴシック"/>
      <family val="3"/>
    </font>
    <font>
      <strike/>
      <sz val="11"/>
      <color rgb="FFFF0000"/>
      <name val="ＭＳ ゴシック"/>
      <family val="3"/>
    </font>
    <font>
      <sz val="10"/>
      <color rgb="FFFF0000"/>
      <name val="ＭＳ ゴシック"/>
      <family val="3"/>
      <charset val="128"/>
    </font>
    <font>
      <strike/>
      <sz val="10"/>
      <color rgb="FFFF0000"/>
      <name val="ＭＳ ゴシック"/>
      <family val="3"/>
      <charset val="128"/>
    </font>
    <font>
      <sz val="12"/>
      <color rgb="FFFF0000"/>
      <name val="ＭＳ ゴシック"/>
      <family val="3"/>
      <charset val="128"/>
    </font>
    <font>
      <strike/>
      <sz val="12"/>
      <color rgb="FFFF0000"/>
      <name val="ＭＳ ゴシック"/>
      <family val="3"/>
      <charset val="128"/>
    </font>
    <font>
      <b/>
      <sz val="11"/>
      <color rgb="FFFF0000"/>
      <name val="ＭＳ ゴシック"/>
      <family val="3"/>
    </font>
    <font>
      <strike/>
      <sz val="10"/>
      <name val="ＭＳ ゴシック"/>
      <family val="3"/>
      <charset val="128"/>
    </font>
    <font>
      <strike/>
      <sz val="11"/>
      <name val="ＭＳ ゴシック"/>
      <family val="3"/>
      <charset val="128"/>
    </font>
    <font>
      <b/>
      <strike/>
      <sz val="11"/>
      <name val="ＭＳ ゴシック"/>
      <family val="3"/>
      <charset val="128"/>
    </font>
    <font>
      <b/>
      <strike/>
      <sz val="11"/>
      <name val="ＭＳ ゴシック"/>
      <family val="3"/>
    </font>
    <font>
      <sz val="11"/>
      <color theme="1"/>
      <name val="MSゴシック"/>
      <family val="3"/>
      <charset val="128"/>
    </font>
    <font>
      <strike/>
      <sz val="9"/>
      <name val="ＭＳ ゴシック"/>
      <family val="3"/>
      <charset val="128"/>
    </font>
    <font>
      <sz val="10.5"/>
      <color rgb="FF000000"/>
      <name val="ＭＳ ゴシック"/>
      <family val="3"/>
      <charset val="128"/>
    </font>
    <font>
      <u/>
      <sz val="11"/>
      <color theme="10"/>
      <name val="ＭＳ ゴシック"/>
      <family val="3"/>
      <charset val="128"/>
    </font>
    <font>
      <b/>
      <sz val="9"/>
      <color indexed="81"/>
      <name val="MS P ゴシック"/>
      <family val="3"/>
      <charset val="128"/>
    </font>
    <font>
      <strike/>
      <u/>
      <sz val="11"/>
      <color rgb="FFFF0000"/>
      <name val="游ゴシック"/>
      <family val="2"/>
      <charset val="128"/>
      <scheme val="minor"/>
    </font>
    <font>
      <b/>
      <strike/>
      <sz val="11"/>
      <color rgb="FFFF0000"/>
      <name val="ＭＳ ゴシック"/>
      <family val="3"/>
    </font>
    <font>
      <u/>
      <sz val="11"/>
      <color theme="10"/>
      <name val="ＭＳ Ｐゴシック"/>
      <family val="3"/>
      <charset val="128"/>
    </font>
  </fonts>
  <fills count="8">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rgb="FFFCE4D6"/>
        <bgColor rgb="FF000000"/>
      </patternFill>
    </fill>
    <fill>
      <patternFill patternType="solid">
        <fgColor rgb="FFFFFFCC"/>
        <bgColor indexed="64"/>
      </patternFill>
    </fill>
    <fill>
      <patternFill patternType="solid">
        <fgColor rgb="FFFFFF00"/>
        <bgColor indexed="64"/>
      </patternFill>
    </fill>
  </fills>
  <borders count="63">
    <border>
      <left/>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diagonal/>
    </border>
    <border>
      <left/>
      <right style="thin">
        <color rgb="FF000000"/>
      </right>
      <top style="thin">
        <color indexed="64"/>
      </top>
      <bottom style="thin">
        <color indexed="64"/>
      </bottom>
      <diagonal/>
    </border>
    <border>
      <left style="thin">
        <color indexed="64"/>
      </left>
      <right style="thin">
        <color rgb="FF000000"/>
      </right>
      <top style="thin">
        <color indexed="64"/>
      </top>
      <bottom style="thin">
        <color indexed="64"/>
      </bottom>
      <diagonal/>
    </border>
    <border>
      <left style="thin">
        <color indexed="64"/>
      </left>
      <right style="thin">
        <color indexed="64"/>
      </right>
      <top style="thin">
        <color indexed="64"/>
      </top>
      <bottom style="thin">
        <color rgb="FF000000"/>
      </bottom>
      <diagonal/>
    </border>
    <border>
      <left style="medium">
        <color indexed="64"/>
      </left>
      <right style="thin">
        <color indexed="64"/>
      </right>
      <top/>
      <bottom style="thin">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bottom style="medium">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bottom/>
      <diagonal/>
    </border>
    <border>
      <left style="hair">
        <color auto="1"/>
      </left>
      <right style="hair">
        <color auto="1"/>
      </right>
      <top style="hair">
        <color auto="1"/>
      </top>
      <bottom style="hair">
        <color auto="1"/>
      </bottom>
      <diagonal/>
    </border>
    <border>
      <left style="thin">
        <color indexed="64"/>
      </left>
      <right style="thin">
        <color indexed="64"/>
      </right>
      <top style="dotted">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medium">
        <color indexed="64"/>
      </left>
      <right/>
      <top style="thin">
        <color indexed="64"/>
      </top>
      <bottom style="medium">
        <color indexed="64"/>
      </bottom>
      <diagonal/>
    </border>
    <border>
      <left/>
      <right style="thin">
        <color indexed="64"/>
      </right>
      <top/>
      <bottom style="medium">
        <color indexed="64"/>
      </bottom>
      <diagonal/>
    </border>
  </borders>
  <cellStyleXfs count="6">
    <xf numFmtId="0" fontId="0" fillId="0" borderId="0">
      <alignment vertical="center"/>
    </xf>
    <xf numFmtId="0" fontId="4" fillId="0" borderId="0">
      <alignment vertical="center"/>
    </xf>
    <xf numFmtId="38" fontId="4" fillId="0" borderId="0" applyFont="0" applyFill="0" applyBorder="0" applyAlignment="0" applyProtection="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20" fillId="0" borderId="0" applyNumberFormat="0" applyFill="0" applyBorder="0" applyAlignment="0" applyProtection="0">
      <alignment vertical="center"/>
    </xf>
  </cellStyleXfs>
  <cellXfs count="863">
    <xf numFmtId="0" fontId="0" fillId="0" borderId="0" xfId="0">
      <alignment vertical="center"/>
    </xf>
    <xf numFmtId="0" fontId="2" fillId="2" borderId="20" xfId="0" applyFont="1" applyFill="1" applyBorder="1">
      <alignment vertical="center"/>
    </xf>
    <xf numFmtId="0" fontId="3" fillId="2" borderId="0" xfId="0" applyFont="1" applyFill="1">
      <alignment vertical="center"/>
    </xf>
    <xf numFmtId="0" fontId="2" fillId="2" borderId="0" xfId="0" applyFont="1" applyFill="1">
      <alignment vertical="center"/>
    </xf>
    <xf numFmtId="0" fontId="2" fillId="0" borderId="0" xfId="0" applyFont="1">
      <alignment vertical="center"/>
    </xf>
    <xf numFmtId="0" fontId="2" fillId="2" borderId="5" xfId="0" applyFont="1" applyFill="1" applyBorder="1">
      <alignment vertical="center"/>
    </xf>
    <xf numFmtId="0" fontId="2" fillId="2" borderId="21" xfId="0" applyFont="1" applyFill="1" applyBorder="1">
      <alignment vertical="center"/>
    </xf>
    <xf numFmtId="0" fontId="2" fillId="2" borderId="16" xfId="0" applyFont="1" applyFill="1" applyBorder="1">
      <alignment vertical="center"/>
    </xf>
    <xf numFmtId="0" fontId="2" fillId="2" borderId="12" xfId="0" applyFont="1" applyFill="1" applyBorder="1">
      <alignment vertical="center"/>
    </xf>
    <xf numFmtId="0" fontId="2" fillId="2" borderId="13" xfId="0" applyFont="1" applyFill="1" applyBorder="1">
      <alignment vertical="center"/>
    </xf>
    <xf numFmtId="0" fontId="2" fillId="2" borderId="14" xfId="0" applyFont="1" applyFill="1" applyBorder="1">
      <alignment vertical="center"/>
    </xf>
    <xf numFmtId="0" fontId="2" fillId="2" borderId="8" xfId="0" applyFont="1" applyFill="1" applyBorder="1">
      <alignment vertical="center"/>
    </xf>
    <xf numFmtId="0" fontId="2" fillId="2" borderId="9" xfId="0" applyFont="1" applyFill="1" applyBorder="1">
      <alignment vertical="center"/>
    </xf>
    <xf numFmtId="0" fontId="2" fillId="2" borderId="28" xfId="0" applyFont="1" applyFill="1" applyBorder="1">
      <alignment vertical="center"/>
    </xf>
    <xf numFmtId="0" fontId="2" fillId="2" borderId="3" xfId="0" applyFont="1" applyFill="1" applyBorder="1">
      <alignment vertical="center"/>
    </xf>
    <xf numFmtId="0" fontId="2" fillId="2" borderId="23" xfId="0" applyFont="1" applyFill="1" applyBorder="1">
      <alignment vertical="center"/>
    </xf>
    <xf numFmtId="0" fontId="2" fillId="2" borderId="15" xfId="0" applyFont="1" applyFill="1" applyBorder="1">
      <alignment vertical="center"/>
    </xf>
    <xf numFmtId="0" fontId="2" fillId="2" borderId="10" xfId="0" applyFont="1" applyFill="1" applyBorder="1">
      <alignment vertical="center"/>
    </xf>
    <xf numFmtId="0" fontId="2" fillId="2" borderId="11" xfId="0" applyFont="1" applyFill="1" applyBorder="1">
      <alignment vertical="center"/>
    </xf>
    <xf numFmtId="0" fontId="2" fillId="2" borderId="0" xfId="0" applyFont="1" applyFill="1" applyAlignment="1">
      <alignment horizontal="center" vertical="center"/>
    </xf>
    <xf numFmtId="0" fontId="2" fillId="2" borderId="26" xfId="0" applyFont="1" applyFill="1" applyBorder="1">
      <alignment vertical="center"/>
    </xf>
    <xf numFmtId="0" fontId="2" fillId="2" borderId="27" xfId="0" applyFont="1" applyFill="1" applyBorder="1">
      <alignment vertical="center"/>
    </xf>
    <xf numFmtId="0" fontId="2" fillId="2" borderId="29" xfId="0" applyFont="1" applyFill="1" applyBorder="1">
      <alignment vertical="center"/>
    </xf>
    <xf numFmtId="0" fontId="2" fillId="2" borderId="1" xfId="0" applyFont="1" applyFill="1" applyBorder="1">
      <alignment vertical="center"/>
    </xf>
    <xf numFmtId="0" fontId="2" fillId="2" borderId="22" xfId="0" applyFont="1" applyFill="1" applyBorder="1">
      <alignment vertical="center"/>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14" xfId="0" applyFont="1" applyFill="1" applyBorder="1" applyAlignment="1">
      <alignment horizontal="left" vertical="center"/>
    </xf>
    <xf numFmtId="0" fontId="2" fillId="0" borderId="0" xfId="0" applyFont="1" applyAlignment="1">
      <alignment horizontal="center" vertical="center"/>
    </xf>
    <xf numFmtId="0" fontId="4" fillId="0" borderId="0" xfId="1">
      <alignment vertical="center"/>
    </xf>
    <xf numFmtId="0" fontId="7" fillId="0" borderId="0" xfId="1" applyFont="1">
      <alignment vertical="center"/>
    </xf>
    <xf numFmtId="177" fontId="4" fillId="0" borderId="0" xfId="1" applyNumberFormat="1">
      <alignment vertical="center"/>
    </xf>
    <xf numFmtId="0" fontId="4" fillId="0" borderId="30" xfId="1" applyBorder="1">
      <alignment vertical="center"/>
    </xf>
    <xf numFmtId="178" fontId="4" fillId="0" borderId="0" xfId="1" applyNumberFormat="1">
      <alignment vertical="center"/>
    </xf>
    <xf numFmtId="0" fontId="9" fillId="0" borderId="0" xfId="1" applyFont="1">
      <alignment vertical="center"/>
    </xf>
    <xf numFmtId="49" fontId="9" fillId="0" borderId="0" xfId="1" applyNumberFormat="1" applyFont="1" applyAlignment="1">
      <alignment horizontal="center" vertical="center"/>
    </xf>
    <xf numFmtId="0" fontId="2" fillId="2" borderId="7" xfId="0" applyFont="1" applyFill="1" applyBorder="1">
      <alignment vertical="center"/>
    </xf>
    <xf numFmtId="0" fontId="2" fillId="2" borderId="19" xfId="0" applyFont="1" applyFill="1" applyBorder="1">
      <alignment vertical="center"/>
    </xf>
    <xf numFmtId="0" fontId="2" fillId="2" borderId="2" xfId="0" applyFont="1" applyFill="1" applyBorder="1">
      <alignment vertical="center"/>
    </xf>
    <xf numFmtId="0" fontId="2" fillId="2" borderId="17" xfId="0" applyFont="1" applyFill="1" applyBorder="1">
      <alignment vertical="center"/>
    </xf>
    <xf numFmtId="0" fontId="2" fillId="2" borderId="34" xfId="0" applyFont="1" applyFill="1" applyBorder="1">
      <alignment vertical="center"/>
    </xf>
    <xf numFmtId="0" fontId="6" fillId="0" borderId="0" xfId="1" applyFont="1" applyAlignment="1">
      <alignment horizontal="left" vertical="center"/>
    </xf>
    <xf numFmtId="0" fontId="2" fillId="2" borderId="0" xfId="0" applyFont="1" applyFill="1" applyAlignment="1">
      <alignment vertical="top" wrapText="1"/>
    </xf>
    <xf numFmtId="0" fontId="12" fillId="0" borderId="0" xfId="1" applyFont="1" applyAlignment="1">
      <alignment horizontal="center" vertical="center"/>
    </xf>
    <xf numFmtId="0" fontId="12" fillId="0" borderId="0" xfId="1" applyFont="1">
      <alignment vertical="center"/>
    </xf>
    <xf numFmtId="0" fontId="12" fillId="0" borderId="0" xfId="1" applyFont="1" applyAlignment="1">
      <alignment horizontal="left" vertical="center"/>
    </xf>
    <xf numFmtId="0" fontId="13" fillId="0" borderId="0" xfId="1" applyFont="1" applyAlignment="1">
      <alignment horizontal="left" vertical="center"/>
    </xf>
    <xf numFmtId="49" fontId="12" fillId="0" borderId="0" xfId="1" applyNumberFormat="1" applyFont="1" applyAlignment="1">
      <alignment horizontal="center" vertical="center"/>
    </xf>
    <xf numFmtId="0" fontId="14" fillId="2" borderId="15" xfId="0" applyFont="1" applyFill="1" applyBorder="1">
      <alignment vertical="center"/>
    </xf>
    <xf numFmtId="0" fontId="14" fillId="2" borderId="0" xfId="0" applyFont="1" applyFill="1">
      <alignment vertical="center"/>
    </xf>
    <xf numFmtId="0" fontId="14" fillId="0" borderId="0" xfId="0" applyFont="1">
      <alignment vertical="center"/>
    </xf>
    <xf numFmtId="176" fontId="9" fillId="0" borderId="0" xfId="1" applyNumberFormat="1" applyFont="1">
      <alignment vertical="center"/>
    </xf>
    <xf numFmtId="176" fontId="12" fillId="0" borderId="0" xfId="1" applyNumberFormat="1" applyFont="1" applyAlignment="1">
      <alignment horizontal="center" vertical="center"/>
    </xf>
    <xf numFmtId="0" fontId="2" fillId="2" borderId="15" xfId="0" applyFont="1" applyFill="1" applyBorder="1" applyAlignment="1">
      <alignment horizontal="left" vertical="center"/>
    </xf>
    <xf numFmtId="0" fontId="2" fillId="2" borderId="34" xfId="0" applyFont="1" applyFill="1" applyBorder="1" applyAlignment="1">
      <alignment horizontal="left" vertical="center"/>
    </xf>
    <xf numFmtId="0" fontId="2" fillId="2" borderId="7" xfId="0" applyFont="1" applyFill="1" applyBorder="1" applyAlignment="1">
      <alignment horizontal="left" vertical="center"/>
    </xf>
    <xf numFmtId="0" fontId="2" fillId="0" borderId="7" xfId="0" applyFont="1" applyBorder="1">
      <alignment vertical="center"/>
    </xf>
    <xf numFmtId="0" fontId="2" fillId="2" borderId="37" xfId="0" applyFont="1" applyFill="1" applyBorder="1">
      <alignment vertical="center"/>
    </xf>
    <xf numFmtId="0" fontId="2" fillId="2" borderId="38" xfId="0" applyFont="1" applyFill="1" applyBorder="1" applyAlignment="1">
      <alignment horizontal="left" vertical="center"/>
    </xf>
    <xf numFmtId="0" fontId="2" fillId="0" borderId="5" xfId="0" applyFont="1" applyBorder="1">
      <alignment vertical="center"/>
    </xf>
    <xf numFmtId="0" fontId="2" fillId="2" borderId="17" xfId="0" applyFont="1" applyFill="1" applyBorder="1" applyAlignment="1">
      <alignment horizontal="left" vertical="center"/>
    </xf>
    <xf numFmtId="0" fontId="2" fillId="2" borderId="5" xfId="0" applyFont="1" applyFill="1" applyBorder="1" applyAlignment="1">
      <alignment horizontal="left" vertical="center"/>
    </xf>
    <xf numFmtId="0" fontId="10" fillId="0" borderId="0" xfId="1" applyFont="1">
      <alignment vertical="center"/>
    </xf>
    <xf numFmtId="0" fontId="4" fillId="0" borderId="0" xfId="1" applyAlignment="1">
      <alignment horizontal="center" vertical="center"/>
    </xf>
    <xf numFmtId="0" fontId="3" fillId="6" borderId="0" xfId="0" applyFont="1" applyFill="1">
      <alignment vertical="center"/>
    </xf>
    <xf numFmtId="0" fontId="2" fillId="6" borderId="0" xfId="0" applyFont="1" applyFill="1">
      <alignment vertical="center"/>
    </xf>
    <xf numFmtId="0" fontId="15" fillId="6" borderId="0" xfId="0" applyFont="1" applyFill="1">
      <alignment vertical="center"/>
    </xf>
    <xf numFmtId="0" fontId="2" fillId="6" borderId="7" xfId="0" applyFont="1" applyFill="1" applyBorder="1">
      <alignment vertical="center"/>
    </xf>
    <xf numFmtId="0" fontId="2" fillId="6" borderId="3" xfId="0" applyFont="1" applyFill="1" applyBorder="1">
      <alignment vertical="center"/>
    </xf>
    <xf numFmtId="0" fontId="2" fillId="6" borderId="23" xfId="0" applyFont="1" applyFill="1" applyBorder="1">
      <alignment vertical="center"/>
    </xf>
    <xf numFmtId="0" fontId="2" fillId="6" borderId="5" xfId="0" applyFont="1" applyFill="1" applyBorder="1">
      <alignment vertical="center"/>
    </xf>
    <xf numFmtId="0" fontId="2" fillId="6" borderId="21" xfId="0" applyFont="1" applyFill="1" applyBorder="1">
      <alignment vertical="center"/>
    </xf>
    <xf numFmtId="0" fontId="6" fillId="0" borderId="0" xfId="1" quotePrefix="1" applyFont="1">
      <alignment vertical="center"/>
    </xf>
    <xf numFmtId="0" fontId="6" fillId="0" borderId="0" xfId="1" applyFont="1">
      <alignment vertical="center"/>
    </xf>
    <xf numFmtId="0" fontId="6" fillId="0" borderId="1" xfId="1" applyFont="1" applyBorder="1">
      <alignment vertical="center"/>
    </xf>
    <xf numFmtId="0" fontId="2" fillId="0" borderId="3" xfId="0" applyFont="1" applyBorder="1">
      <alignment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2" fillId="2" borderId="33" xfId="0" applyFont="1" applyFill="1" applyBorder="1">
      <alignment vertical="center"/>
    </xf>
    <xf numFmtId="0" fontId="2" fillId="0" borderId="19" xfId="0" applyFont="1" applyBorder="1" applyAlignment="1">
      <alignment horizontal="center" vertical="center"/>
    </xf>
    <xf numFmtId="0" fontId="3" fillId="6" borderId="7" xfId="0" applyFont="1" applyFill="1" applyBorder="1" applyAlignment="1">
      <alignment horizontal="center" vertical="center"/>
    </xf>
    <xf numFmtId="0" fontId="3" fillId="6" borderId="3" xfId="0" applyFont="1" applyFill="1" applyBorder="1" applyAlignment="1">
      <alignment horizontal="center" vertical="center"/>
    </xf>
    <xf numFmtId="0" fontId="2" fillId="6" borderId="19" xfId="0" applyFont="1" applyFill="1" applyBorder="1" applyAlignment="1">
      <alignment horizontal="center" vertical="center"/>
    </xf>
    <xf numFmtId="0" fontId="2" fillId="2" borderId="42" xfId="0" applyFont="1" applyFill="1" applyBorder="1">
      <alignment vertical="center"/>
    </xf>
    <xf numFmtId="0" fontId="2" fillId="2" borderId="31" xfId="0" applyFont="1" applyFill="1" applyBorder="1">
      <alignment vertical="center"/>
    </xf>
    <xf numFmtId="0" fontId="2" fillId="2" borderId="46" xfId="0" applyFont="1" applyFill="1" applyBorder="1">
      <alignment vertical="center"/>
    </xf>
    <xf numFmtId="0" fontId="11" fillId="2" borderId="37" xfId="0" applyFont="1" applyFill="1" applyBorder="1">
      <alignment vertical="center"/>
    </xf>
    <xf numFmtId="0" fontId="11" fillId="0" borderId="18" xfId="0" applyFont="1" applyBorder="1">
      <alignment vertical="center"/>
    </xf>
    <xf numFmtId="0" fontId="14" fillId="2" borderId="1" xfId="0" applyFont="1" applyFill="1" applyBorder="1">
      <alignment vertical="center"/>
    </xf>
    <xf numFmtId="0" fontId="14" fillId="2" borderId="17" xfId="0" applyFont="1" applyFill="1" applyBorder="1">
      <alignment vertical="center"/>
    </xf>
    <xf numFmtId="0" fontId="2" fillId="2" borderId="47" xfId="0" applyFont="1" applyFill="1" applyBorder="1">
      <alignment vertical="center"/>
    </xf>
    <xf numFmtId="0" fontId="17" fillId="2" borderId="38" xfId="0" applyFont="1" applyFill="1" applyBorder="1">
      <alignment vertical="center"/>
    </xf>
    <xf numFmtId="0" fontId="17" fillId="2" borderId="48" xfId="0" applyFont="1" applyFill="1" applyBorder="1">
      <alignment vertical="center"/>
    </xf>
    <xf numFmtId="0" fontId="14" fillId="2" borderId="49" xfId="0" applyFont="1" applyFill="1" applyBorder="1">
      <alignment vertical="center"/>
    </xf>
    <xf numFmtId="0" fontId="11" fillId="2" borderId="29" xfId="0" applyFont="1" applyFill="1" applyBorder="1">
      <alignment vertical="center"/>
    </xf>
    <xf numFmtId="0" fontId="2" fillId="6" borderId="15" xfId="0" applyFont="1" applyFill="1" applyBorder="1">
      <alignment vertical="center"/>
    </xf>
    <xf numFmtId="0" fontId="2" fillId="6" borderId="17" xfId="0" applyFont="1" applyFill="1" applyBorder="1">
      <alignment vertical="center"/>
    </xf>
    <xf numFmtId="0" fontId="2" fillId="6" borderId="34" xfId="0" applyFont="1" applyFill="1" applyBorder="1">
      <alignment vertical="center"/>
    </xf>
    <xf numFmtId="0" fontId="2" fillId="6" borderId="47" xfId="0" applyFont="1" applyFill="1" applyBorder="1">
      <alignment vertical="center"/>
    </xf>
    <xf numFmtId="0" fontId="19" fillId="2" borderId="20" xfId="0" applyFont="1" applyFill="1" applyBorder="1">
      <alignment vertical="center"/>
    </xf>
    <xf numFmtId="0" fontId="9" fillId="4" borderId="0" xfId="1" applyFont="1" applyFill="1" applyAlignment="1">
      <alignment horizontal="center" vertical="center"/>
    </xf>
    <xf numFmtId="0" fontId="11" fillId="0" borderId="0" xfId="0" applyFont="1" applyAlignment="1">
      <alignment vertical="top" wrapText="1"/>
    </xf>
    <xf numFmtId="0" fontId="3" fillId="0" borderId="0" xfId="0" applyFont="1" applyAlignment="1">
      <alignment horizontal="center" vertical="center"/>
    </xf>
    <xf numFmtId="0" fontId="2" fillId="6" borderId="20" xfId="0" applyFont="1" applyFill="1" applyBorder="1">
      <alignment vertical="center"/>
    </xf>
    <xf numFmtId="0" fontId="2" fillId="2" borderId="38" xfId="0" applyFont="1" applyFill="1" applyBorder="1">
      <alignment vertical="center"/>
    </xf>
    <xf numFmtId="0" fontId="2" fillId="2" borderId="48" xfId="0" applyFont="1" applyFill="1" applyBorder="1">
      <alignment vertical="center"/>
    </xf>
    <xf numFmtId="0" fontId="2" fillId="2" borderId="49" xfId="0" applyFont="1" applyFill="1" applyBorder="1">
      <alignment vertical="center"/>
    </xf>
    <xf numFmtId="0" fontId="2" fillId="6" borderId="29" xfId="0" applyFont="1" applyFill="1" applyBorder="1">
      <alignment vertical="center"/>
    </xf>
    <xf numFmtId="0" fontId="2" fillId="6" borderId="1" xfId="0" applyFont="1" applyFill="1" applyBorder="1">
      <alignment vertical="center"/>
    </xf>
    <xf numFmtId="0" fontId="2" fillId="6" borderId="38" xfId="0" applyFont="1" applyFill="1" applyBorder="1">
      <alignment vertical="center"/>
    </xf>
    <xf numFmtId="0" fontId="2" fillId="6" borderId="48" xfId="0" applyFont="1" applyFill="1" applyBorder="1">
      <alignment vertical="center"/>
    </xf>
    <xf numFmtId="0" fontId="2" fillId="6" borderId="49" xfId="0" applyFont="1" applyFill="1" applyBorder="1">
      <alignment vertical="center"/>
    </xf>
    <xf numFmtId="180" fontId="2" fillId="0" borderId="0" xfId="0" applyNumberFormat="1" applyFont="1" applyAlignment="1">
      <alignment horizontal="center" vertical="center"/>
    </xf>
    <xf numFmtId="0" fontId="2" fillId="0" borderId="0" xfId="0" applyFont="1" applyAlignment="1">
      <alignment horizontal="left" vertical="top" wrapText="1"/>
    </xf>
    <xf numFmtId="0" fontId="2" fillId="6" borderId="18" xfId="0" applyFont="1" applyFill="1" applyBorder="1">
      <alignment vertical="center"/>
    </xf>
    <xf numFmtId="0" fontId="2" fillId="0" borderId="18" xfId="0" applyFont="1" applyBorder="1">
      <alignment vertical="center"/>
    </xf>
    <xf numFmtId="0" fontId="21" fillId="2" borderId="0" xfId="0" applyFont="1" applyFill="1">
      <alignment vertical="center"/>
    </xf>
    <xf numFmtId="0" fontId="2" fillId="0" borderId="5" xfId="0" applyFont="1" applyBorder="1" applyAlignment="1">
      <alignment vertical="center" shrinkToFit="1"/>
    </xf>
    <xf numFmtId="0" fontId="2" fillId="0" borderId="3" xfId="0" applyFont="1" applyBorder="1" applyAlignment="1">
      <alignment vertical="center" shrinkToFit="1"/>
    </xf>
    <xf numFmtId="0" fontId="22" fillId="0" borderId="5" xfId="0" applyFont="1" applyBorder="1" applyAlignment="1">
      <alignment horizontal="center" vertical="center" shrinkToFit="1"/>
    </xf>
    <xf numFmtId="0" fontId="2" fillId="6" borderId="23" xfId="0" applyFont="1" applyFill="1" applyBorder="1" applyAlignment="1">
      <alignment horizontal="center" vertical="center"/>
    </xf>
    <xf numFmtId="0" fontId="9" fillId="0" borderId="0" xfId="1" applyFont="1" applyAlignment="1">
      <alignment horizontal="left" vertical="center"/>
    </xf>
    <xf numFmtId="0" fontId="9" fillId="0" borderId="0" xfId="1" applyFont="1" applyAlignment="1">
      <alignment horizontal="center" vertical="center"/>
    </xf>
    <xf numFmtId="0" fontId="22" fillId="0" borderId="3" xfId="0" applyFont="1" applyBorder="1" applyAlignment="1">
      <alignment horizontal="center" vertical="center" shrinkToFit="1"/>
    </xf>
    <xf numFmtId="0" fontId="2" fillId="0" borderId="0" xfId="0" applyFont="1" applyAlignment="1">
      <alignment vertical="top" wrapText="1"/>
    </xf>
    <xf numFmtId="0" fontId="11" fillId="0" borderId="0" xfId="0" applyFont="1" applyAlignment="1">
      <alignment horizontal="center" vertical="top" wrapText="1"/>
    </xf>
    <xf numFmtId="0" fontId="2" fillId="2" borderId="23"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22" xfId="0" applyFont="1" applyFill="1" applyBorder="1" applyAlignment="1">
      <alignment horizontal="center" vertical="center"/>
    </xf>
    <xf numFmtId="0" fontId="14" fillId="2" borderId="22" xfId="0" applyFont="1" applyFill="1" applyBorder="1" applyAlignment="1">
      <alignment horizontal="center" vertical="center"/>
    </xf>
    <xf numFmtId="0" fontId="14" fillId="2" borderId="50" xfId="0" applyFont="1" applyFill="1" applyBorder="1" applyAlignment="1">
      <alignment horizontal="center" vertical="center"/>
    </xf>
    <xf numFmtId="0" fontId="2" fillId="6" borderId="0" xfId="0" applyFont="1" applyFill="1" applyAlignment="1">
      <alignment horizontal="center" vertical="center"/>
    </xf>
    <xf numFmtId="0" fontId="2" fillId="6" borderId="21" xfId="0" applyFont="1" applyFill="1" applyBorder="1" applyAlignment="1">
      <alignment horizontal="center" vertical="center"/>
    </xf>
    <xf numFmtId="0" fontId="2" fillId="6" borderId="22" xfId="0" applyFont="1" applyFill="1" applyBorder="1">
      <alignment vertical="center"/>
    </xf>
    <xf numFmtId="0" fontId="2" fillId="6" borderId="50" xfId="0" applyFont="1" applyFill="1" applyBorder="1">
      <alignment vertical="center"/>
    </xf>
    <xf numFmtId="0" fontId="2" fillId="6" borderId="22" xfId="0" applyFont="1" applyFill="1" applyBorder="1" applyAlignment="1">
      <alignment horizontal="center" vertical="center"/>
    </xf>
    <xf numFmtId="0" fontId="2" fillId="6" borderId="50" xfId="0" applyFont="1" applyFill="1" applyBorder="1" applyAlignment="1">
      <alignment horizontal="center" vertical="center"/>
    </xf>
    <xf numFmtId="0" fontId="4" fillId="7" borderId="0" xfId="1" applyFill="1">
      <alignment vertical="center"/>
    </xf>
    <xf numFmtId="0" fontId="24" fillId="0" borderId="0" xfId="1" applyFont="1">
      <alignment vertical="center"/>
    </xf>
    <xf numFmtId="0" fontId="2" fillId="4" borderId="26" xfId="0" applyFont="1" applyFill="1" applyBorder="1" applyAlignment="1">
      <alignment horizontal="right" vertical="center"/>
    </xf>
    <xf numFmtId="0" fontId="2" fillId="2" borderId="19" xfId="0" applyFont="1" applyFill="1" applyBorder="1" applyAlignment="1">
      <alignment horizontal="center" vertical="center"/>
    </xf>
    <xf numFmtId="0" fontId="2" fillId="2" borderId="46"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31" xfId="0" applyFont="1" applyBorder="1" applyAlignment="1">
      <alignment vertical="center" shrinkToFit="1"/>
    </xf>
    <xf numFmtId="0" fontId="2" fillId="0" borderId="37" xfId="0" applyFont="1" applyBorder="1">
      <alignment vertical="center"/>
    </xf>
    <xf numFmtId="0" fontId="2" fillId="0" borderId="1" xfId="0" applyFont="1" applyBorder="1">
      <alignment vertical="center"/>
    </xf>
    <xf numFmtId="0" fontId="2" fillId="0" borderId="22" xfId="0" applyFont="1" applyBorder="1">
      <alignment vertical="center"/>
    </xf>
    <xf numFmtId="0" fontId="2" fillId="0" borderId="38" xfId="0" applyFont="1" applyBorder="1" applyAlignment="1">
      <alignment horizontal="left" vertical="center"/>
    </xf>
    <xf numFmtId="0" fontId="21" fillId="0" borderId="17" xfId="0" applyFont="1" applyBorder="1" applyAlignment="1">
      <alignment horizontal="left" vertical="center"/>
    </xf>
    <xf numFmtId="0" fontId="2" fillId="0" borderId="5" xfId="0" applyFont="1" applyBorder="1" applyAlignment="1">
      <alignment horizontal="left" vertical="center"/>
    </xf>
    <xf numFmtId="0" fontId="2" fillId="0" borderId="26" xfId="0" applyFont="1" applyBorder="1">
      <alignment vertical="center"/>
    </xf>
    <xf numFmtId="0" fontId="2" fillId="0" borderId="27" xfId="0" applyFont="1" applyBorder="1">
      <alignment vertical="center"/>
    </xf>
    <xf numFmtId="0" fontId="2" fillId="0" borderId="3" xfId="0" applyFont="1" applyBorder="1" applyAlignment="1">
      <alignment horizontal="left" vertical="center"/>
    </xf>
    <xf numFmtId="0" fontId="2" fillId="0" borderId="23" xfId="0" applyFont="1" applyBorder="1">
      <alignment vertical="center"/>
    </xf>
    <xf numFmtId="0" fontId="2" fillId="0" borderId="53" xfId="0" applyFont="1" applyBorder="1">
      <alignment vertical="center"/>
    </xf>
    <xf numFmtId="0" fontId="21" fillId="0" borderId="0" xfId="0" applyFont="1" applyAlignment="1">
      <alignment horizontal="left" vertical="center"/>
    </xf>
    <xf numFmtId="0" fontId="21" fillId="0" borderId="0" xfId="0" applyFont="1">
      <alignment vertical="center"/>
    </xf>
    <xf numFmtId="0" fontId="2" fillId="2" borderId="43" xfId="0" applyFont="1" applyFill="1" applyBorder="1">
      <alignment vertical="center"/>
    </xf>
    <xf numFmtId="0" fontId="2" fillId="2" borderId="44" xfId="0" applyFont="1" applyFill="1" applyBorder="1">
      <alignment vertical="center"/>
    </xf>
    <xf numFmtId="0" fontId="2" fillId="2" borderId="45" xfId="0" applyFont="1" applyFill="1" applyBorder="1">
      <alignment vertical="center"/>
    </xf>
    <xf numFmtId="0" fontId="2" fillId="2" borderId="50" xfId="0" applyFont="1" applyFill="1" applyBorder="1" applyAlignment="1">
      <alignment horizontal="center" vertical="center"/>
    </xf>
    <xf numFmtId="0" fontId="2" fillId="0" borderId="0" xfId="0" applyFont="1" applyAlignment="1">
      <alignment horizontal="center" vertical="top" wrapText="1"/>
    </xf>
    <xf numFmtId="0" fontId="25" fillId="2" borderId="0" xfId="0" applyFont="1" applyFill="1">
      <alignment vertical="center"/>
    </xf>
    <xf numFmtId="0" fontId="26" fillId="0" borderId="0" xfId="1" applyFont="1" applyAlignment="1">
      <alignment horizontal="center" vertical="center"/>
    </xf>
    <xf numFmtId="176" fontId="9" fillId="0" borderId="0" xfId="1" applyNumberFormat="1" applyFont="1" applyAlignment="1">
      <alignment horizontal="center" vertical="center"/>
    </xf>
    <xf numFmtId="0" fontId="27" fillId="0" borderId="0" xfId="1" applyFont="1" applyAlignment="1">
      <alignment vertical="center" textRotation="255"/>
    </xf>
    <xf numFmtId="0" fontId="28" fillId="0" borderId="0" xfId="1" applyFont="1">
      <alignment vertical="center"/>
    </xf>
    <xf numFmtId="176" fontId="2" fillId="0" borderId="0" xfId="3" applyNumberFormat="1" applyFont="1" applyFill="1" applyBorder="1" applyAlignment="1">
      <alignment horizontal="right" vertical="center" shrinkToFit="1"/>
    </xf>
    <xf numFmtId="0" fontId="6" fillId="0" borderId="0" xfId="1" applyFont="1" applyAlignment="1">
      <alignment horizontal="center" vertical="center"/>
    </xf>
    <xf numFmtId="0" fontId="14" fillId="2" borderId="20" xfId="0" applyFont="1" applyFill="1" applyBorder="1">
      <alignment vertical="center"/>
    </xf>
    <xf numFmtId="0" fontId="14" fillId="0" borderId="18" xfId="0" applyFont="1" applyBorder="1">
      <alignment vertical="center"/>
    </xf>
    <xf numFmtId="0" fontId="14" fillId="2" borderId="29" xfId="0" applyFont="1" applyFill="1" applyBorder="1">
      <alignment vertical="center"/>
    </xf>
    <xf numFmtId="0" fontId="14" fillId="2" borderId="38" xfId="0" applyFont="1" applyFill="1" applyBorder="1">
      <alignment vertical="center"/>
    </xf>
    <xf numFmtId="0" fontId="14" fillId="2" borderId="48" xfId="0" applyFont="1" applyFill="1" applyBorder="1">
      <alignment vertical="center"/>
    </xf>
    <xf numFmtId="0" fontId="30" fillId="0" borderId="0" xfId="1" applyFont="1" applyAlignment="1">
      <alignment horizontal="center" vertical="center"/>
    </xf>
    <xf numFmtId="0" fontId="3" fillId="0" borderId="0" xfId="0" applyFont="1">
      <alignment vertical="center"/>
    </xf>
    <xf numFmtId="0" fontId="6" fillId="0" borderId="0" xfId="1" quotePrefix="1" applyFont="1" applyAlignment="1">
      <alignment horizontal="center" vertical="center"/>
    </xf>
    <xf numFmtId="0" fontId="3" fillId="0" borderId="12" xfId="0" applyFont="1" applyBorder="1" applyAlignment="1">
      <alignment horizontal="center" vertical="center"/>
    </xf>
    <xf numFmtId="0" fontId="2" fillId="2" borderId="0" xfId="0" applyFont="1" applyFill="1" applyAlignment="1">
      <alignment horizontal="left" vertical="top" wrapText="1"/>
    </xf>
    <xf numFmtId="0" fontId="2" fillId="2" borderId="21" xfId="0" applyFont="1" applyFill="1" applyBorder="1" applyAlignment="1">
      <alignment horizontal="center" vertical="center"/>
    </xf>
    <xf numFmtId="0" fontId="9" fillId="3" borderId="0" xfId="1" applyFont="1" applyFill="1" applyAlignment="1" applyProtection="1">
      <alignment horizontal="left" vertical="center"/>
      <protection locked="0"/>
    </xf>
    <xf numFmtId="0" fontId="9" fillId="0" borderId="0" xfId="1" applyFont="1" applyAlignment="1" applyProtection="1">
      <alignment horizontal="center" vertical="center"/>
      <protection locked="0"/>
    </xf>
    <xf numFmtId="0" fontId="12" fillId="0" borderId="0" xfId="1" applyFont="1" applyProtection="1">
      <alignment vertical="center"/>
      <protection locked="0"/>
    </xf>
    <xf numFmtId="0" fontId="9" fillId="0" borderId="0" xfId="1" applyFont="1" applyProtection="1">
      <alignment vertical="center"/>
      <protection locked="0"/>
    </xf>
    <xf numFmtId="1" fontId="9" fillId="0" borderId="0" xfId="1" applyNumberFormat="1" applyFont="1" applyAlignment="1" applyProtection="1">
      <alignment horizontal="center" vertical="center"/>
      <protection locked="0"/>
    </xf>
    <xf numFmtId="40" fontId="9" fillId="0" borderId="0" xfId="2" applyNumberFormat="1" applyFont="1" applyFill="1" applyAlignment="1" applyProtection="1">
      <alignment horizontal="center" vertical="center"/>
      <protection locked="0"/>
    </xf>
    <xf numFmtId="0" fontId="9" fillId="0" borderId="0" xfId="1" applyFont="1" applyAlignment="1" applyProtection="1">
      <alignment horizontal="center" vertical="center" wrapText="1"/>
      <protection locked="0"/>
    </xf>
    <xf numFmtId="0" fontId="2" fillId="0" borderId="0" xfId="0" applyFont="1" applyProtection="1">
      <alignment vertical="center"/>
      <protection locked="0"/>
    </xf>
    <xf numFmtId="0" fontId="2" fillId="3" borderId="25" xfId="0" applyFont="1" applyFill="1" applyBorder="1" applyProtection="1">
      <alignment vertical="center"/>
      <protection locked="0"/>
    </xf>
    <xf numFmtId="0" fontId="31" fillId="0" borderId="0" xfId="0" applyFont="1">
      <alignment vertical="center"/>
    </xf>
    <xf numFmtId="0" fontId="11" fillId="0" borderId="0" xfId="0" applyFont="1">
      <alignment vertical="center"/>
    </xf>
    <xf numFmtId="0" fontId="32" fillId="0" borderId="0" xfId="0" applyFont="1" applyAlignment="1">
      <alignment vertical="center" wrapText="1"/>
    </xf>
    <xf numFmtId="0" fontId="2" fillId="0" borderId="0" xfId="0" applyFont="1" applyAlignment="1" applyProtection="1">
      <alignment horizontal="center" vertical="center"/>
      <protection locked="0"/>
    </xf>
    <xf numFmtId="0" fontId="2" fillId="0" borderId="0" xfId="0" applyFont="1" applyAlignment="1" applyProtection="1">
      <alignment horizontal="left" vertical="center" shrinkToFit="1"/>
      <protection locked="0"/>
    </xf>
    <xf numFmtId="0" fontId="2" fillId="0" borderId="10" xfId="0" applyFont="1" applyBorder="1">
      <alignment vertical="center"/>
    </xf>
    <xf numFmtId="0" fontId="12" fillId="0" borderId="0" xfId="1" applyFont="1" applyAlignment="1" applyProtection="1">
      <alignment horizontal="center" vertical="center"/>
      <protection locked="0"/>
    </xf>
    <xf numFmtId="0" fontId="0" fillId="0" borderId="0" xfId="0" applyAlignment="1">
      <alignment vertical="center" shrinkToFit="1"/>
    </xf>
    <xf numFmtId="0" fontId="0" fillId="0" borderId="57" xfId="0" applyBorder="1" applyAlignment="1">
      <alignment vertical="center" shrinkToFit="1"/>
    </xf>
    <xf numFmtId="0" fontId="34" fillId="0" borderId="57" xfId="0" applyFont="1" applyBorder="1" applyAlignment="1">
      <alignment vertical="center" shrinkToFit="1"/>
    </xf>
    <xf numFmtId="0" fontId="0" fillId="7" borderId="57" xfId="0" applyFill="1" applyBorder="1" applyAlignment="1">
      <alignment vertical="center" shrinkToFit="1"/>
    </xf>
    <xf numFmtId="38" fontId="0" fillId="7" borderId="57" xfId="0" applyNumberFormat="1" applyFill="1" applyBorder="1" applyAlignment="1">
      <alignment vertical="center" shrinkToFit="1"/>
    </xf>
    <xf numFmtId="177" fontId="0" fillId="7" borderId="57" xfId="0" applyNumberFormat="1" applyFill="1" applyBorder="1" applyAlignment="1">
      <alignment vertical="center" shrinkToFit="1"/>
    </xf>
    <xf numFmtId="0" fontId="3" fillId="0" borderId="0" xfId="0" applyFont="1" applyAlignment="1" applyProtection="1">
      <alignment horizontal="center" vertical="center"/>
      <protection locked="0"/>
    </xf>
    <xf numFmtId="180" fontId="2" fillId="0" borderId="0" xfId="0" applyNumberFormat="1" applyFont="1" applyAlignment="1" applyProtection="1">
      <alignment horizontal="center" vertical="center"/>
      <protection locked="0"/>
    </xf>
    <xf numFmtId="179" fontId="2" fillId="0" borderId="0" xfId="4" applyNumberFormat="1" applyFont="1" applyProtection="1">
      <alignment vertical="center"/>
      <protection locked="0"/>
    </xf>
    <xf numFmtId="181" fontId="2" fillId="0" borderId="0" xfId="0" applyNumberFormat="1" applyFont="1" applyProtection="1">
      <alignment vertical="center"/>
      <protection locked="0"/>
    </xf>
    <xf numFmtId="0" fontId="2" fillId="0" borderId="0" xfId="0" applyFont="1" applyAlignment="1" applyProtection="1">
      <alignment horizontal="left" vertical="top" wrapText="1"/>
      <protection locked="0"/>
    </xf>
    <xf numFmtId="0" fontId="2" fillId="2" borderId="0" xfId="0" applyFont="1" applyFill="1" applyProtection="1">
      <alignment vertical="center"/>
      <protection locked="0"/>
    </xf>
    <xf numFmtId="0" fontId="2" fillId="2" borderId="0" xfId="0" applyFont="1" applyFill="1" applyAlignment="1" applyProtection="1">
      <alignment vertical="top" wrapText="1"/>
      <protection locked="0"/>
    </xf>
    <xf numFmtId="0" fontId="2" fillId="2" borderId="0" xfId="0" applyFont="1" applyFill="1" applyAlignment="1" applyProtection="1">
      <alignment vertical="top"/>
      <protection locked="0"/>
    </xf>
    <xf numFmtId="38" fontId="2" fillId="0" borderId="0" xfId="0" applyNumberFormat="1" applyFont="1" applyProtection="1">
      <alignment vertical="center"/>
      <protection locked="0"/>
    </xf>
    <xf numFmtId="0" fontId="2" fillId="0" borderId="0" xfId="0" applyFont="1" applyAlignment="1" applyProtection="1">
      <alignment vertical="top" wrapText="1"/>
      <protection locked="0"/>
    </xf>
    <xf numFmtId="0" fontId="14" fillId="2" borderId="0" xfId="0" applyFont="1" applyFill="1" applyProtection="1">
      <alignment vertical="center"/>
      <protection locked="0"/>
    </xf>
    <xf numFmtId="0" fontId="14" fillId="0" borderId="0" xfId="0" applyFont="1" applyProtection="1">
      <alignment vertical="center"/>
      <protection locked="0"/>
    </xf>
    <xf numFmtId="182" fontId="2" fillId="0" borderId="0" xfId="0" applyNumberFormat="1" applyFont="1" applyAlignment="1" applyProtection="1">
      <alignment horizontal="center" vertical="center"/>
      <protection locked="0"/>
    </xf>
    <xf numFmtId="0" fontId="11" fillId="2" borderId="0" xfId="0" applyFont="1" applyFill="1" applyAlignment="1" applyProtection="1">
      <alignment vertical="top"/>
      <protection locked="0"/>
    </xf>
    <xf numFmtId="0" fontId="11" fillId="2" borderId="0" xfId="0" applyFont="1" applyFill="1" applyProtection="1">
      <alignment vertical="center"/>
      <protection locked="0"/>
    </xf>
    <xf numFmtId="0" fontId="33" fillId="2" borderId="0" xfId="0" applyFont="1" applyFill="1" applyProtection="1">
      <alignment vertical="center"/>
      <protection locked="0"/>
    </xf>
    <xf numFmtId="0" fontId="35" fillId="0" borderId="0" xfId="0" applyFont="1" applyAlignment="1">
      <alignment horizontal="centerContinuous" vertical="center"/>
    </xf>
    <xf numFmtId="0" fontId="11" fillId="0" borderId="0" xfId="0" applyFont="1" applyAlignment="1">
      <alignment horizontal="centerContinuous" vertical="center" wrapText="1"/>
    </xf>
    <xf numFmtId="0" fontId="11" fillId="0" borderId="0" xfId="0" applyFont="1" applyAlignment="1">
      <alignment horizontal="center" vertical="center" wrapText="1"/>
    </xf>
    <xf numFmtId="0" fontId="11" fillId="0" borderId="14" xfId="0" applyFont="1" applyBorder="1">
      <alignment vertical="center"/>
    </xf>
    <xf numFmtId="0" fontId="11" fillId="0" borderId="8" xfId="0" applyFont="1" applyBorder="1" applyAlignment="1">
      <alignment vertical="center" wrapText="1"/>
    </xf>
    <xf numFmtId="0" fontId="11" fillId="0" borderId="9" xfId="0" applyFont="1" applyBorder="1" applyAlignment="1">
      <alignment vertical="center" wrapText="1"/>
    </xf>
    <xf numFmtId="0" fontId="11" fillId="0" borderId="15" xfId="0" applyFont="1" applyBorder="1">
      <alignment vertical="center"/>
    </xf>
    <xf numFmtId="0" fontId="11" fillId="0" borderId="10" xfId="0" applyFont="1" applyBorder="1" applyAlignment="1">
      <alignment horizontal="center" vertical="center" wrapText="1"/>
    </xf>
    <xf numFmtId="0" fontId="11" fillId="0" borderId="15" xfId="0" applyFont="1" applyBorder="1" applyAlignment="1">
      <alignment vertical="center" wrapText="1"/>
    </xf>
    <xf numFmtId="0" fontId="32" fillId="0" borderId="15" xfId="0" applyFont="1" applyBorder="1" applyAlignment="1">
      <alignment vertical="center" wrapText="1"/>
    </xf>
    <xf numFmtId="0" fontId="11" fillId="0" borderId="0" xfId="0" applyFont="1" applyAlignment="1">
      <alignment vertical="center" wrapText="1"/>
    </xf>
    <xf numFmtId="0" fontId="32" fillId="0" borderId="10" xfId="0" applyFont="1" applyBorder="1" applyAlignment="1">
      <alignment vertical="center" wrapText="1"/>
    </xf>
    <xf numFmtId="0" fontId="11" fillId="0" borderId="10" xfId="0" applyFont="1" applyBorder="1">
      <alignment vertical="center"/>
    </xf>
    <xf numFmtId="0" fontId="11" fillId="0" borderId="0" xfId="0" applyFont="1" applyAlignment="1">
      <alignment horizontal="center" vertical="center"/>
    </xf>
    <xf numFmtId="0" fontId="39" fillId="0" borderId="0" xfId="0" applyFont="1">
      <alignment vertical="center"/>
    </xf>
    <xf numFmtId="0" fontId="37" fillId="0" borderId="0" xfId="0" applyFont="1">
      <alignment vertical="center"/>
    </xf>
    <xf numFmtId="0" fontId="11" fillId="0" borderId="16" xfId="0" applyFont="1" applyBorder="1">
      <alignment vertical="center"/>
    </xf>
    <xf numFmtId="0" fontId="37" fillId="0" borderId="12" xfId="0" applyFont="1" applyBorder="1">
      <alignment vertical="center"/>
    </xf>
    <xf numFmtId="0" fontId="11" fillId="0" borderId="12" xfId="0" applyFont="1" applyBorder="1">
      <alignment vertical="center"/>
    </xf>
    <xf numFmtId="0" fontId="11" fillId="0" borderId="13" xfId="0" applyFont="1" applyBorder="1">
      <alignment vertical="center"/>
    </xf>
    <xf numFmtId="0" fontId="11" fillId="0" borderId="37" xfId="0" applyFont="1" applyBorder="1">
      <alignment vertical="center"/>
    </xf>
    <xf numFmtId="0" fontId="11" fillId="0" borderId="1" xfId="0" applyFont="1" applyBorder="1">
      <alignment vertical="center"/>
    </xf>
    <xf numFmtId="0" fontId="11" fillId="0" borderId="59" xfId="0" applyFont="1" applyBorder="1">
      <alignment vertical="center"/>
    </xf>
    <xf numFmtId="0" fontId="11" fillId="0" borderId="38" xfId="0" applyFont="1" applyBorder="1">
      <alignment vertical="center"/>
    </xf>
    <xf numFmtId="0" fontId="11" fillId="0" borderId="38" xfId="0" applyFont="1" applyBorder="1" applyAlignment="1">
      <alignment horizontal="right" vertical="center"/>
    </xf>
    <xf numFmtId="0" fontId="11" fillId="0" borderId="2" xfId="0" applyFont="1" applyBorder="1">
      <alignment vertical="center"/>
    </xf>
    <xf numFmtId="0" fontId="11" fillId="0" borderId="3" xfId="0" applyFont="1" applyBorder="1">
      <alignment vertical="center"/>
    </xf>
    <xf numFmtId="0" fontId="11" fillId="0" borderId="4" xfId="0" applyFont="1" applyBorder="1">
      <alignment vertical="center"/>
    </xf>
    <xf numFmtId="0" fontId="37" fillId="0" borderId="10" xfId="0" applyFont="1" applyBorder="1" applyAlignment="1">
      <alignment horizontal="left" vertical="center"/>
    </xf>
    <xf numFmtId="0" fontId="38" fillId="0" borderId="10" xfId="0" applyFont="1" applyBorder="1" applyAlignment="1">
      <alignment horizontal="left" vertical="center" wrapText="1"/>
    </xf>
    <xf numFmtId="0" fontId="37" fillId="0" borderId="10" xfId="0" applyFont="1" applyBorder="1" applyAlignment="1">
      <alignment horizontal="left" vertical="center" indent="2"/>
    </xf>
    <xf numFmtId="0" fontId="11" fillId="0" borderId="3" xfId="0" applyFont="1" applyBorder="1" applyAlignment="1">
      <alignment horizontal="center" vertical="center"/>
    </xf>
    <xf numFmtId="0" fontId="37" fillId="0" borderId="3" xfId="0" applyFont="1" applyBorder="1" applyAlignment="1">
      <alignment horizontal="left" vertical="center"/>
    </xf>
    <xf numFmtId="0" fontId="37" fillId="0" borderId="4" xfId="0" applyFont="1" applyBorder="1" applyAlignment="1">
      <alignment horizontal="left" vertical="center"/>
    </xf>
    <xf numFmtId="0" fontId="11" fillId="0" borderId="56" xfId="0" applyFont="1" applyBorder="1">
      <alignment vertical="center"/>
    </xf>
    <xf numFmtId="0" fontId="11" fillId="3" borderId="38" xfId="0" applyFont="1" applyFill="1" applyBorder="1" applyProtection="1">
      <alignment vertical="center"/>
      <protection locked="0"/>
    </xf>
    <xf numFmtId="0" fontId="11" fillId="3" borderId="0" xfId="0" applyFont="1" applyFill="1" applyProtection="1">
      <alignment vertical="center"/>
      <protection locked="0"/>
    </xf>
    <xf numFmtId="0" fontId="24" fillId="0" borderId="8" xfId="0" applyFont="1" applyBorder="1">
      <alignment vertical="center"/>
    </xf>
    <xf numFmtId="0" fontId="41" fillId="0" borderId="38" xfId="0" applyFont="1" applyBorder="1">
      <alignment vertical="center"/>
    </xf>
    <xf numFmtId="49" fontId="0" fillId="7" borderId="57" xfId="0" applyNumberFormat="1" applyFill="1" applyBorder="1" applyAlignment="1">
      <alignment vertical="center" shrinkToFit="1"/>
    </xf>
    <xf numFmtId="0" fontId="11" fillId="0" borderId="0" xfId="0" applyFont="1" applyProtection="1">
      <alignment vertical="center"/>
      <protection locked="0"/>
    </xf>
    <xf numFmtId="0" fontId="16" fillId="0" borderId="0" xfId="0" applyFont="1" applyProtection="1">
      <alignment vertical="center"/>
      <protection locked="0"/>
    </xf>
    <xf numFmtId="0" fontId="43" fillId="0" borderId="0" xfId="0" applyFont="1">
      <alignment vertical="center"/>
    </xf>
    <xf numFmtId="0" fontId="44" fillId="0" borderId="0" xfId="1" applyFont="1" applyAlignment="1">
      <alignment horizontal="left" vertical="center"/>
    </xf>
    <xf numFmtId="0" fontId="44" fillId="0" borderId="0" xfId="1" applyFont="1">
      <alignment vertical="center"/>
    </xf>
    <xf numFmtId="0" fontId="2" fillId="2" borderId="0" xfId="0" applyFont="1" applyFill="1" applyAlignment="1">
      <alignment horizontal="left" vertical="center"/>
    </xf>
    <xf numFmtId="38" fontId="12" fillId="0" borderId="0" xfId="3" applyFont="1" applyFill="1" applyBorder="1" applyAlignment="1" applyProtection="1">
      <alignment horizontal="center" vertical="center"/>
      <protection locked="0"/>
    </xf>
    <xf numFmtId="176" fontId="12" fillId="0" borderId="0" xfId="2" applyNumberFormat="1" applyFont="1" applyFill="1" applyBorder="1" applyAlignment="1" applyProtection="1">
      <alignment horizontal="center" vertical="center"/>
      <protection locked="0"/>
    </xf>
    <xf numFmtId="0" fontId="14" fillId="2" borderId="0" xfId="0" applyFont="1" applyFill="1" applyAlignment="1">
      <alignment horizontal="center" vertical="center"/>
    </xf>
    <xf numFmtId="0" fontId="16" fillId="0" borderId="0" xfId="0" applyFont="1">
      <alignment vertical="center"/>
    </xf>
    <xf numFmtId="0" fontId="14" fillId="0" borderId="0" xfId="0" applyFont="1" applyAlignment="1">
      <alignment horizontal="center" vertical="center"/>
    </xf>
    <xf numFmtId="0" fontId="14" fillId="0" borderId="8" xfId="0" applyFont="1" applyBorder="1" applyAlignment="1">
      <alignment horizontal="center" vertical="center"/>
    </xf>
    <xf numFmtId="0" fontId="2" fillId="2" borderId="52" xfId="0" applyFont="1" applyFill="1" applyBorder="1" applyAlignment="1">
      <alignment horizontal="center" vertical="center"/>
    </xf>
    <xf numFmtId="0" fontId="9" fillId="0" borderId="0" xfId="1" applyFont="1" applyAlignment="1" applyProtection="1">
      <alignment horizontal="left" vertical="center"/>
      <protection locked="0"/>
    </xf>
    <xf numFmtId="0" fontId="9" fillId="0" borderId="0" xfId="0" applyFont="1">
      <alignment vertical="center"/>
    </xf>
    <xf numFmtId="178" fontId="9" fillId="4" borderId="0" xfId="0" applyNumberFormat="1" applyFont="1" applyFill="1" applyProtection="1">
      <alignment vertical="center"/>
      <protection locked="0"/>
    </xf>
    <xf numFmtId="176" fontId="12" fillId="0" borderId="0" xfId="1" applyNumberFormat="1" applyFont="1">
      <alignment vertical="center"/>
    </xf>
    <xf numFmtId="179" fontId="9" fillId="0" borderId="0" xfId="4" applyNumberFormat="1" applyFont="1" applyFill="1" applyBorder="1" applyAlignment="1">
      <alignment horizontal="center" vertical="center"/>
    </xf>
    <xf numFmtId="10" fontId="9" fillId="0" borderId="0" xfId="4" applyNumberFormat="1" applyFont="1" applyFill="1" applyBorder="1" applyAlignment="1">
      <alignment horizontal="center" vertical="center"/>
    </xf>
    <xf numFmtId="49" fontId="6" fillId="0" borderId="0" xfId="1" applyNumberFormat="1" applyFont="1" applyAlignment="1">
      <alignment horizontal="center" vertical="center"/>
    </xf>
    <xf numFmtId="0" fontId="13" fillId="0" borderId="0" xfId="1" applyFont="1" applyAlignment="1">
      <alignment horizontal="center" vertical="center"/>
    </xf>
    <xf numFmtId="0" fontId="6" fillId="0" borderId="0" xfId="0" applyFont="1">
      <alignment vertical="center"/>
    </xf>
    <xf numFmtId="0" fontId="45" fillId="0" borderId="0" xfId="0" applyFont="1">
      <alignment vertical="center"/>
    </xf>
    <xf numFmtId="0" fontId="13" fillId="0" borderId="0" xfId="1" applyFont="1">
      <alignment vertical="center"/>
    </xf>
    <xf numFmtId="179" fontId="6" fillId="0" borderId="0" xfId="4" applyNumberFormat="1" applyFont="1" applyFill="1" applyBorder="1" applyAlignment="1">
      <alignment horizontal="center" vertical="center"/>
    </xf>
    <xf numFmtId="0" fontId="46" fillId="2" borderId="0" xfId="0" applyFont="1" applyFill="1">
      <alignment vertical="center"/>
    </xf>
    <xf numFmtId="0" fontId="49" fillId="2" borderId="18" xfId="0" applyFont="1" applyFill="1" applyBorder="1">
      <alignment vertical="center"/>
    </xf>
    <xf numFmtId="0" fontId="16" fillId="2" borderId="7" xfId="0" applyFont="1" applyFill="1" applyBorder="1">
      <alignment vertical="center"/>
    </xf>
    <xf numFmtId="0" fontId="16" fillId="2" borderId="19" xfId="0" applyFont="1" applyFill="1" applyBorder="1">
      <alignment vertical="center"/>
    </xf>
    <xf numFmtId="0" fontId="16" fillId="2" borderId="61" xfId="0" applyFont="1" applyFill="1" applyBorder="1">
      <alignment vertical="center"/>
    </xf>
    <xf numFmtId="0" fontId="16" fillId="2" borderId="11" xfId="0" applyFont="1" applyFill="1" applyBorder="1">
      <alignment vertical="center"/>
    </xf>
    <xf numFmtId="0" fontId="16" fillId="2" borderId="24" xfId="0" applyFont="1" applyFill="1" applyBorder="1">
      <alignment vertical="center"/>
    </xf>
    <xf numFmtId="0" fontId="16" fillId="2" borderId="25" xfId="0" applyFont="1" applyFill="1" applyBorder="1">
      <alignment vertical="center"/>
    </xf>
    <xf numFmtId="0" fontId="16" fillId="2" borderId="26" xfId="0" applyFont="1" applyFill="1" applyBorder="1">
      <alignment vertical="center"/>
    </xf>
    <xf numFmtId="0" fontId="16" fillId="2" borderId="27" xfId="0" applyFont="1" applyFill="1" applyBorder="1">
      <alignment vertical="center"/>
    </xf>
    <xf numFmtId="0" fontId="16" fillId="2" borderId="0" xfId="0" applyFont="1" applyFill="1">
      <alignment vertical="center"/>
    </xf>
    <xf numFmtId="0" fontId="47" fillId="2" borderId="0" xfId="0" applyFont="1" applyFill="1">
      <alignment vertical="center"/>
    </xf>
    <xf numFmtId="0" fontId="16" fillId="2" borderId="14" xfId="0" applyFont="1" applyFill="1" applyBorder="1">
      <alignment vertical="center"/>
    </xf>
    <xf numFmtId="0" fontId="16" fillId="2" borderId="8" xfId="0" applyFont="1" applyFill="1" applyBorder="1">
      <alignment vertical="center"/>
    </xf>
    <xf numFmtId="0" fontId="16" fillId="0" borderId="8" xfId="0" applyFont="1" applyBorder="1">
      <alignment vertical="center"/>
    </xf>
    <xf numFmtId="0" fontId="16" fillId="0" borderId="9" xfId="0" applyFont="1" applyBorder="1">
      <alignment vertical="center"/>
    </xf>
    <xf numFmtId="0" fontId="46" fillId="0" borderId="8" xfId="0" applyFont="1" applyBorder="1">
      <alignment vertical="center"/>
    </xf>
    <xf numFmtId="0" fontId="46" fillId="2" borderId="17" xfId="0" applyFont="1" applyFill="1" applyBorder="1">
      <alignment vertical="center"/>
    </xf>
    <xf numFmtId="0" fontId="46" fillId="2" borderId="5" xfId="0" applyFont="1" applyFill="1" applyBorder="1">
      <alignment vertical="center"/>
    </xf>
    <xf numFmtId="0" fontId="46" fillId="2" borderId="12" xfId="0" applyFont="1" applyFill="1" applyBorder="1">
      <alignment vertical="center"/>
    </xf>
    <xf numFmtId="38" fontId="0" fillId="0" borderId="0" xfId="0" applyNumberFormat="1" applyAlignment="1">
      <alignment vertical="center" shrinkToFit="1"/>
    </xf>
    <xf numFmtId="0" fontId="50" fillId="2" borderId="37" xfId="0" applyFont="1" applyFill="1" applyBorder="1">
      <alignment vertical="center"/>
    </xf>
    <xf numFmtId="0" fontId="46" fillId="2" borderId="1" xfId="0" applyFont="1" applyFill="1" applyBorder="1">
      <alignment vertical="center"/>
    </xf>
    <xf numFmtId="0" fontId="46" fillId="2" borderId="17" xfId="0" applyFont="1" applyFill="1" applyBorder="1" applyAlignment="1">
      <alignment horizontal="left" vertical="center"/>
    </xf>
    <xf numFmtId="0" fontId="2" fillId="2" borderId="0" xfId="0" applyFont="1" applyFill="1" applyAlignment="1" applyProtection="1">
      <alignment horizontal="center" vertical="center"/>
      <protection locked="0"/>
    </xf>
    <xf numFmtId="0" fontId="23" fillId="2" borderId="0" xfId="0" applyFont="1" applyFill="1" applyAlignment="1">
      <alignment horizontal="center" vertical="center"/>
    </xf>
    <xf numFmtId="0" fontId="23" fillId="2" borderId="0" xfId="0" applyFont="1" applyFill="1">
      <alignment vertical="center"/>
    </xf>
    <xf numFmtId="0" fontId="23" fillId="2" borderId="0" xfId="0" applyFont="1" applyFill="1" applyAlignment="1" applyProtection="1">
      <alignment horizontal="center" vertical="center"/>
      <protection locked="0"/>
    </xf>
    <xf numFmtId="0" fontId="51" fillId="2" borderId="0" xfId="0" applyFont="1" applyFill="1" applyAlignment="1">
      <alignment horizontal="center" vertical="center"/>
    </xf>
    <xf numFmtId="0" fontId="51" fillId="2" borderId="0" xfId="0" applyFont="1" applyFill="1">
      <alignment vertical="center"/>
    </xf>
    <xf numFmtId="0" fontId="52" fillId="2" borderId="0" xfId="0" applyFont="1" applyFill="1" applyAlignment="1">
      <alignment horizontal="center" vertical="center"/>
    </xf>
    <xf numFmtId="0" fontId="52" fillId="2" borderId="0" xfId="0" applyFont="1" applyFill="1">
      <alignment vertical="center"/>
    </xf>
    <xf numFmtId="0" fontId="52" fillId="2" borderId="0" xfId="0" applyFont="1" applyFill="1" applyAlignment="1" applyProtection="1">
      <alignment horizontal="center" vertical="center"/>
      <protection locked="0"/>
    </xf>
    <xf numFmtId="0" fontId="46" fillId="6" borderId="20" xfId="0" applyFont="1" applyFill="1" applyBorder="1">
      <alignment vertical="center"/>
    </xf>
    <xf numFmtId="0" fontId="46" fillId="6" borderId="3" xfId="0" applyFont="1" applyFill="1" applyBorder="1">
      <alignment vertical="center"/>
    </xf>
    <xf numFmtId="0" fontId="46" fillId="6" borderId="5" xfId="0" applyFont="1" applyFill="1" applyBorder="1">
      <alignment vertical="center"/>
    </xf>
    <xf numFmtId="0" fontId="46" fillId="6" borderId="29" xfId="0" applyFont="1" applyFill="1" applyBorder="1">
      <alignment vertical="center"/>
    </xf>
    <xf numFmtId="0" fontId="46" fillId="6" borderId="0" xfId="0" applyFont="1" applyFill="1">
      <alignment vertical="center"/>
    </xf>
    <xf numFmtId="0" fontId="51" fillId="0" borderId="0" xfId="0" applyFont="1" applyAlignment="1">
      <alignment horizontal="left" vertical="center"/>
    </xf>
    <xf numFmtId="0" fontId="51" fillId="0" borderId="0" xfId="0" applyFont="1">
      <alignment vertical="center"/>
    </xf>
    <xf numFmtId="0" fontId="16" fillId="2" borderId="0" xfId="0" applyFont="1" applyFill="1" applyAlignment="1">
      <alignment horizontal="center" vertical="center"/>
    </xf>
    <xf numFmtId="0" fontId="53" fillId="2" borderId="0" xfId="0" applyFont="1" applyFill="1">
      <alignment vertical="center"/>
    </xf>
    <xf numFmtId="0" fontId="3" fillId="2" borderId="0" xfId="0" applyFont="1" applyFill="1" applyAlignment="1">
      <alignment horizontal="left" vertical="center"/>
    </xf>
    <xf numFmtId="0" fontId="3" fillId="0" borderId="12" xfId="0" applyFont="1" applyBorder="1" applyAlignment="1">
      <alignment horizontal="left" vertical="center"/>
    </xf>
    <xf numFmtId="176" fontId="0" fillId="7" borderId="57" xfId="0" applyNumberFormat="1" applyFill="1" applyBorder="1" applyAlignment="1">
      <alignment vertical="center" shrinkToFit="1"/>
    </xf>
    <xf numFmtId="0" fontId="50" fillId="0" borderId="0" xfId="0" applyFont="1">
      <alignment vertical="center"/>
    </xf>
    <xf numFmtId="0" fontId="48" fillId="0" borderId="0" xfId="0" applyFont="1">
      <alignment vertical="center"/>
    </xf>
    <xf numFmtId="0" fontId="46" fillId="0" borderId="0" xfId="0" applyFont="1" applyAlignment="1">
      <alignment horizontal="center" vertical="center"/>
    </xf>
    <xf numFmtId="0" fontId="46" fillId="0" borderId="14" xfId="0" applyFont="1" applyBorder="1">
      <alignment vertical="center"/>
    </xf>
    <xf numFmtId="0" fontId="46" fillId="0" borderId="7" xfId="0" applyFont="1" applyBorder="1">
      <alignment vertical="center"/>
    </xf>
    <xf numFmtId="0" fontId="46" fillId="0" borderId="19" xfId="0" applyFont="1" applyBorder="1" applyAlignment="1">
      <alignment horizontal="center" vertical="center"/>
    </xf>
    <xf numFmtId="0" fontId="46" fillId="0" borderId="15" xfId="0" applyFont="1" applyBorder="1">
      <alignment vertical="center"/>
    </xf>
    <xf numFmtId="0" fontId="46" fillId="0" borderId="31" xfId="0" applyFont="1" applyBorder="1" applyAlignment="1">
      <alignment horizontal="center" vertical="center"/>
    </xf>
    <xf numFmtId="0" fontId="46" fillId="0" borderId="2" xfId="0" applyFont="1" applyBorder="1">
      <alignment vertical="center"/>
    </xf>
    <xf numFmtId="0" fontId="46" fillId="0" borderId="3" xfId="0" applyFont="1" applyBorder="1">
      <alignment vertical="center"/>
    </xf>
    <xf numFmtId="0" fontId="46" fillId="0" borderId="3" xfId="0" applyFont="1" applyBorder="1" applyAlignment="1">
      <alignment horizontal="center" vertical="center"/>
    </xf>
    <xf numFmtId="0" fontId="46" fillId="0" borderId="4" xfId="0" applyFont="1" applyBorder="1" applyAlignment="1">
      <alignment horizontal="center" vertical="center"/>
    </xf>
    <xf numFmtId="0" fontId="46" fillId="0" borderId="5" xfId="0" applyFont="1" applyBorder="1">
      <alignment vertical="center"/>
    </xf>
    <xf numFmtId="0" fontId="46" fillId="0" borderId="29" xfId="0" applyFont="1" applyBorder="1">
      <alignment vertical="center"/>
    </xf>
    <xf numFmtId="0" fontId="46" fillId="0" borderId="34" xfId="0" applyFont="1" applyBorder="1">
      <alignment vertical="center"/>
    </xf>
    <xf numFmtId="0" fontId="46" fillId="0" borderId="30" xfId="0" applyFont="1" applyBorder="1">
      <alignment vertical="center"/>
    </xf>
    <xf numFmtId="0" fontId="46" fillId="0" borderId="23" xfId="0" applyFont="1" applyBorder="1" applyAlignment="1">
      <alignment horizontal="center" vertical="center"/>
    </xf>
    <xf numFmtId="0" fontId="46" fillId="0" borderId="35" xfId="0" applyFont="1" applyBorder="1" applyAlignment="1">
      <alignment horizontal="center" vertical="center"/>
    </xf>
    <xf numFmtId="0" fontId="46" fillId="0" borderId="17" xfId="0" applyFont="1" applyBorder="1">
      <alignment vertical="center"/>
    </xf>
    <xf numFmtId="0" fontId="46" fillId="0" borderId="16" xfId="0" applyFont="1" applyBorder="1">
      <alignment vertical="center"/>
    </xf>
    <xf numFmtId="0" fontId="46" fillId="0" borderId="13" xfId="0" applyFont="1" applyBorder="1" applyAlignment="1">
      <alignment horizontal="center" vertical="center"/>
    </xf>
    <xf numFmtId="0" fontId="48" fillId="2" borderId="0" xfId="0" applyFont="1" applyFill="1">
      <alignment vertical="center"/>
    </xf>
    <xf numFmtId="0" fontId="2" fillId="0" borderId="12" xfId="0" applyFont="1" applyBorder="1" applyProtection="1">
      <alignment vertical="center"/>
      <protection locked="0"/>
    </xf>
    <xf numFmtId="0" fontId="46" fillId="2" borderId="22" xfId="0" applyFont="1" applyFill="1" applyBorder="1" applyAlignment="1">
      <alignment horizontal="center" vertical="center"/>
    </xf>
    <xf numFmtId="0" fontId="2" fillId="2" borderId="24" xfId="0" applyFont="1" applyFill="1" applyBorder="1">
      <alignment vertical="center"/>
    </xf>
    <xf numFmtId="0" fontId="16" fillId="0" borderId="26" xfId="0" applyFont="1" applyBorder="1">
      <alignment vertical="center"/>
    </xf>
    <xf numFmtId="38" fontId="16" fillId="0" borderId="26" xfId="3" applyFont="1" applyFill="1" applyBorder="1" applyAlignment="1" applyProtection="1">
      <alignment horizontal="right" vertical="center" shrinkToFit="1"/>
      <protection locked="0"/>
    </xf>
    <xf numFmtId="0" fontId="16" fillId="0" borderId="12" xfId="0" applyFont="1" applyBorder="1">
      <alignment vertical="center"/>
    </xf>
    <xf numFmtId="38" fontId="16" fillId="0" borderId="12" xfId="3" applyFont="1" applyFill="1" applyBorder="1" applyAlignment="1" applyProtection="1">
      <alignment horizontal="right" vertical="center" shrinkToFit="1"/>
      <protection locked="0"/>
    </xf>
    <xf numFmtId="0" fontId="46" fillId="2" borderId="5" xfId="0" applyFont="1" applyFill="1" applyBorder="1" applyAlignment="1">
      <alignment horizontal="center" vertical="center"/>
    </xf>
    <xf numFmtId="0" fontId="46" fillId="2" borderId="21" xfId="0" applyFont="1" applyFill="1" applyBorder="1" applyAlignment="1">
      <alignment horizontal="center" vertical="center"/>
    </xf>
    <xf numFmtId="0" fontId="46" fillId="0" borderId="5" xfId="0" applyFont="1" applyBorder="1" applyAlignment="1">
      <alignment horizontal="center" vertical="center"/>
    </xf>
    <xf numFmtId="0" fontId="46" fillId="0" borderId="6" xfId="0" applyFont="1" applyBorder="1" applyAlignment="1">
      <alignment horizontal="center" vertical="center"/>
    </xf>
    <xf numFmtId="0" fontId="46" fillId="0" borderId="21" xfId="0" applyFont="1" applyBorder="1" applyAlignment="1">
      <alignment horizontal="center" vertical="center"/>
    </xf>
    <xf numFmtId="0" fontId="46" fillId="0" borderId="30" xfId="0" applyFont="1" applyBorder="1" applyAlignment="1">
      <alignment horizontal="center" vertical="center"/>
    </xf>
    <xf numFmtId="0" fontId="46" fillId="0" borderId="0" xfId="0" applyFont="1" applyProtection="1">
      <alignment vertical="center"/>
      <protection locked="0"/>
    </xf>
    <xf numFmtId="38" fontId="16" fillId="0" borderId="0" xfId="3" applyFont="1" applyFill="1" applyBorder="1" applyAlignment="1" applyProtection="1">
      <alignment horizontal="right" vertical="center" shrinkToFit="1"/>
      <protection locked="0"/>
    </xf>
    <xf numFmtId="0" fontId="16" fillId="2" borderId="15" xfId="0" applyFont="1" applyFill="1" applyBorder="1">
      <alignment vertical="center"/>
    </xf>
    <xf numFmtId="0" fontId="16" fillId="2" borderId="10" xfId="0" applyFont="1" applyFill="1" applyBorder="1">
      <alignment vertical="center"/>
    </xf>
    <xf numFmtId="0" fontId="55" fillId="0" borderId="0" xfId="0" applyFont="1">
      <alignment vertical="center"/>
    </xf>
    <xf numFmtId="0" fontId="46" fillId="2" borderId="0" xfId="0" applyFont="1" applyFill="1" applyAlignment="1">
      <alignment horizontal="center" vertical="center"/>
    </xf>
    <xf numFmtId="0" fontId="46" fillId="2" borderId="62" xfId="0" applyFont="1" applyFill="1" applyBorder="1" applyAlignment="1">
      <alignment horizontal="center" vertical="center"/>
    </xf>
    <xf numFmtId="0" fontId="46" fillId="3" borderId="16" xfId="0" applyFont="1" applyFill="1" applyBorder="1" applyProtection="1">
      <alignment vertical="center"/>
      <protection locked="0"/>
    </xf>
    <xf numFmtId="0" fontId="50" fillId="2" borderId="32" xfId="0" applyFont="1" applyFill="1" applyBorder="1">
      <alignment vertical="center"/>
    </xf>
    <xf numFmtId="0" fontId="2" fillId="2" borderId="0" xfId="0" applyFont="1" applyFill="1" applyAlignment="1">
      <alignment horizontal="left" vertical="center" shrinkToFit="1"/>
    </xf>
    <xf numFmtId="0" fontId="2" fillId="2" borderId="56" xfId="0" applyFont="1" applyFill="1" applyBorder="1" applyAlignment="1">
      <alignment horizontal="left" vertical="center" shrinkToFit="1"/>
    </xf>
    <xf numFmtId="49" fontId="2" fillId="3" borderId="17" xfId="0" applyNumberFormat="1" applyFont="1" applyFill="1" applyBorder="1" applyAlignment="1" applyProtection="1">
      <alignment horizontal="left" vertical="center"/>
      <protection locked="0"/>
    </xf>
    <xf numFmtId="49" fontId="2" fillId="3" borderId="5" xfId="0" applyNumberFormat="1" applyFont="1" applyFill="1" applyBorder="1" applyAlignment="1" applyProtection="1">
      <alignment horizontal="left" vertical="center"/>
      <protection locked="0"/>
    </xf>
    <xf numFmtId="49" fontId="2" fillId="3" borderId="6" xfId="0" applyNumberFormat="1" applyFont="1" applyFill="1" applyBorder="1" applyAlignment="1" applyProtection="1">
      <alignment horizontal="left" vertical="center"/>
      <protection locked="0"/>
    </xf>
    <xf numFmtId="0" fontId="2" fillId="2" borderId="56" xfId="0" applyFont="1" applyFill="1" applyBorder="1" applyAlignment="1">
      <alignment horizontal="left" vertical="center"/>
    </xf>
    <xf numFmtId="0" fontId="2" fillId="3" borderId="17" xfId="0" applyFont="1" applyFill="1" applyBorder="1" applyProtection="1">
      <alignment vertical="center"/>
      <protection locked="0"/>
    </xf>
    <xf numFmtId="0" fontId="2" fillId="3" borderId="5" xfId="0" applyFont="1" applyFill="1" applyBorder="1" applyProtection="1">
      <alignment vertical="center"/>
      <protection locked="0"/>
    </xf>
    <xf numFmtId="0" fontId="2" fillId="3" borderId="6" xfId="0" applyFont="1" applyFill="1" applyBorder="1" applyProtection="1">
      <alignment vertical="center"/>
      <protection locked="0"/>
    </xf>
    <xf numFmtId="0" fontId="2" fillId="3" borderId="5" xfId="0" applyFont="1" applyFill="1" applyBorder="1">
      <alignment vertical="center"/>
    </xf>
    <xf numFmtId="0" fontId="2" fillId="3" borderId="6" xfId="0" applyFont="1" applyFill="1" applyBorder="1">
      <alignment vertical="center"/>
    </xf>
    <xf numFmtId="0" fontId="14" fillId="2" borderId="18" xfId="0" applyFont="1" applyFill="1" applyBorder="1">
      <alignment vertical="center"/>
    </xf>
    <xf numFmtId="0" fontId="2" fillId="2" borderId="61" xfId="0" applyFont="1" applyFill="1" applyBorder="1">
      <alignment vertical="center"/>
    </xf>
    <xf numFmtId="0" fontId="2" fillId="2" borderId="25" xfId="0" applyFont="1" applyFill="1" applyBorder="1">
      <alignment vertical="center"/>
    </xf>
    <xf numFmtId="0" fontId="15" fillId="2" borderId="0" xfId="0" applyFont="1" applyFill="1">
      <alignment vertical="center"/>
    </xf>
    <xf numFmtId="0" fontId="2" fillId="2" borderId="18" xfId="0" applyFont="1" applyFill="1" applyBorder="1">
      <alignment vertical="center"/>
    </xf>
    <xf numFmtId="0" fontId="2" fillId="0" borderId="8" xfId="0" applyFont="1" applyBorder="1">
      <alignment vertical="center"/>
    </xf>
    <xf numFmtId="0" fontId="2" fillId="0" borderId="9" xfId="0" applyFont="1" applyBorder="1">
      <alignment vertical="center"/>
    </xf>
    <xf numFmtId="0" fontId="56" fillId="2" borderId="0" xfId="0" applyFont="1" applyFill="1">
      <alignment vertical="center"/>
    </xf>
    <xf numFmtId="0" fontId="56" fillId="2" borderId="0" xfId="0" applyFont="1" applyFill="1" applyAlignment="1" applyProtection="1">
      <alignment horizontal="center" vertical="center"/>
      <protection locked="0"/>
    </xf>
    <xf numFmtId="0" fontId="23" fillId="0" borderId="0" xfId="0" applyFont="1">
      <alignment vertical="center"/>
    </xf>
    <xf numFmtId="0" fontId="23" fillId="0" borderId="0" xfId="0" applyFont="1" applyAlignment="1">
      <alignment horizontal="left" vertical="center"/>
    </xf>
    <xf numFmtId="0" fontId="15" fillId="0" borderId="0" xfId="0" applyFont="1">
      <alignment vertical="center"/>
    </xf>
    <xf numFmtId="0" fontId="57" fillId="2" borderId="0" xfId="0" applyFont="1" applyFill="1">
      <alignment vertical="center"/>
    </xf>
    <xf numFmtId="0" fontId="57" fillId="2" borderId="14" xfId="0" applyFont="1" applyFill="1" applyBorder="1">
      <alignment vertical="center"/>
    </xf>
    <xf numFmtId="0" fontId="57" fillId="2" borderId="8" xfId="0" applyFont="1" applyFill="1" applyBorder="1">
      <alignment vertical="center"/>
    </xf>
    <xf numFmtId="0" fontId="57" fillId="0" borderId="8" xfId="0" applyFont="1" applyBorder="1">
      <alignment vertical="center"/>
    </xf>
    <xf numFmtId="0" fontId="57" fillId="2" borderId="7" xfId="0" applyFont="1" applyFill="1" applyBorder="1">
      <alignment vertical="center"/>
    </xf>
    <xf numFmtId="0" fontId="57" fillId="2" borderId="15" xfId="0" applyFont="1" applyFill="1" applyBorder="1">
      <alignment vertical="center"/>
    </xf>
    <xf numFmtId="0" fontId="57" fillId="2" borderId="3" xfId="0" applyFont="1" applyFill="1" applyBorder="1">
      <alignment vertical="center"/>
    </xf>
    <xf numFmtId="0" fontId="57" fillId="2" borderId="17" xfId="0" applyFont="1" applyFill="1" applyBorder="1">
      <alignment vertical="center"/>
    </xf>
    <xf numFmtId="0" fontId="57" fillId="2" borderId="29" xfId="0" applyFont="1" applyFill="1" applyBorder="1">
      <alignment vertical="center"/>
    </xf>
    <xf numFmtId="0" fontId="57" fillId="2" borderId="5" xfId="0" applyFont="1" applyFill="1" applyBorder="1">
      <alignment vertical="center"/>
    </xf>
    <xf numFmtId="0" fontId="57" fillId="2" borderId="34" xfId="0" applyFont="1" applyFill="1" applyBorder="1">
      <alignment vertical="center"/>
    </xf>
    <xf numFmtId="0" fontId="57" fillId="2" borderId="16" xfId="0" applyFont="1" applyFill="1" applyBorder="1">
      <alignment vertical="center"/>
    </xf>
    <xf numFmtId="38" fontId="2" fillId="0" borderId="26" xfId="3" applyFont="1" applyFill="1" applyBorder="1" applyAlignment="1" applyProtection="1">
      <alignment horizontal="right" vertical="center" shrinkToFit="1"/>
      <protection locked="0"/>
    </xf>
    <xf numFmtId="0" fontId="57" fillId="2" borderId="1" xfId="0" applyFont="1" applyFill="1" applyBorder="1">
      <alignment vertical="center"/>
    </xf>
    <xf numFmtId="0" fontId="57" fillId="2" borderId="37" xfId="0" applyFont="1" applyFill="1" applyBorder="1">
      <alignment vertical="center"/>
    </xf>
    <xf numFmtId="0" fontId="57" fillId="2" borderId="17" xfId="0" applyFont="1" applyFill="1" applyBorder="1" applyAlignment="1">
      <alignment horizontal="left" vertical="center"/>
    </xf>
    <xf numFmtId="0" fontId="57" fillId="0" borderId="0" xfId="0" applyFont="1" applyProtection="1">
      <alignment vertical="center"/>
      <protection locked="0"/>
    </xf>
    <xf numFmtId="0" fontId="57" fillId="0" borderId="0" xfId="0" applyFont="1">
      <alignment vertical="center"/>
    </xf>
    <xf numFmtId="0" fontId="56" fillId="2" borderId="0" xfId="0" applyFont="1" applyFill="1" applyAlignment="1">
      <alignment horizontal="center" vertical="center"/>
    </xf>
    <xf numFmtId="0" fontId="57" fillId="6" borderId="20" xfId="0" applyFont="1" applyFill="1" applyBorder="1">
      <alignment vertical="center"/>
    </xf>
    <xf numFmtId="0" fontId="57" fillId="6" borderId="3" xfId="0" applyFont="1" applyFill="1" applyBorder="1">
      <alignment vertical="center"/>
    </xf>
    <xf numFmtId="0" fontId="58" fillId="6" borderId="3" xfId="0" applyFont="1" applyFill="1" applyBorder="1" applyAlignment="1">
      <alignment horizontal="center" vertical="center"/>
    </xf>
    <xf numFmtId="0" fontId="57" fillId="6" borderId="23" xfId="0" applyFont="1" applyFill="1" applyBorder="1" applyAlignment="1">
      <alignment horizontal="center" vertical="center"/>
    </xf>
    <xf numFmtId="0" fontId="57" fillId="6" borderId="5" xfId="0" applyFont="1" applyFill="1" applyBorder="1">
      <alignment vertical="center"/>
    </xf>
    <xf numFmtId="0" fontId="57" fillId="6" borderId="21" xfId="0" applyFont="1" applyFill="1" applyBorder="1" applyAlignment="1">
      <alignment horizontal="center" vertical="center"/>
    </xf>
    <xf numFmtId="0" fontId="57" fillId="6" borderId="29" xfId="0" applyFont="1" applyFill="1" applyBorder="1">
      <alignment vertical="center"/>
    </xf>
    <xf numFmtId="0" fontId="57" fillId="6" borderId="0" xfId="0" applyFont="1" applyFill="1">
      <alignment vertical="center"/>
    </xf>
    <xf numFmtId="0" fontId="57" fillId="3" borderId="25" xfId="0" applyFont="1" applyFill="1" applyBorder="1" applyAlignment="1" applyProtection="1">
      <alignment horizontal="center" vertical="center"/>
      <protection locked="0"/>
    </xf>
    <xf numFmtId="0" fontId="57" fillId="2" borderId="21" xfId="0" applyFont="1" applyFill="1" applyBorder="1" applyAlignment="1">
      <alignment horizontal="center" vertical="center"/>
    </xf>
    <xf numFmtId="0" fontId="2" fillId="0" borderId="8" xfId="0" applyFont="1" applyBorder="1" applyAlignment="1">
      <alignment horizontal="center" vertical="center"/>
    </xf>
    <xf numFmtId="0" fontId="58" fillId="2" borderId="0" xfId="0" applyFont="1" applyFill="1">
      <alignment vertical="center"/>
    </xf>
    <xf numFmtId="0" fontId="58" fillId="0" borderId="0" xfId="0" applyFont="1">
      <alignment vertical="center"/>
    </xf>
    <xf numFmtId="0" fontId="57" fillId="0" borderId="0" xfId="0" applyFont="1" applyAlignment="1">
      <alignment horizontal="center" vertical="center"/>
    </xf>
    <xf numFmtId="0" fontId="57" fillId="0" borderId="14" xfId="0" applyFont="1" applyBorder="1">
      <alignment vertical="center"/>
    </xf>
    <xf numFmtId="0" fontId="57" fillId="0" borderId="7" xfId="0" applyFont="1" applyBorder="1">
      <alignment vertical="center"/>
    </xf>
    <xf numFmtId="0" fontId="57" fillId="0" borderId="19" xfId="0" applyFont="1" applyBorder="1" applyAlignment="1">
      <alignment horizontal="center" vertical="center"/>
    </xf>
    <xf numFmtId="0" fontId="57" fillId="0" borderId="15" xfId="0" applyFont="1" applyBorder="1">
      <alignment vertical="center"/>
    </xf>
    <xf numFmtId="0" fontId="57" fillId="0" borderId="31" xfId="0" applyFont="1" applyBorder="1" applyAlignment="1">
      <alignment horizontal="center" vertical="center"/>
    </xf>
    <xf numFmtId="0" fontId="57" fillId="0" borderId="2" xfId="0" applyFont="1" applyBorder="1">
      <alignment vertical="center"/>
    </xf>
    <xf numFmtId="0" fontId="57" fillId="0" borderId="3" xfId="0" applyFont="1" applyBorder="1">
      <alignment vertical="center"/>
    </xf>
    <xf numFmtId="0" fontId="57" fillId="0" borderId="3" xfId="0" applyFont="1" applyBorder="1" applyAlignment="1">
      <alignment horizontal="center" vertical="center"/>
    </xf>
    <xf numFmtId="0" fontId="57" fillId="0" borderId="4" xfId="0" applyFont="1" applyBorder="1" applyAlignment="1">
      <alignment horizontal="center" vertical="center"/>
    </xf>
    <xf numFmtId="0" fontId="57" fillId="0" borderId="5" xfId="0" applyFont="1" applyBorder="1">
      <alignment vertical="center"/>
    </xf>
    <xf numFmtId="0" fontId="57" fillId="0" borderId="21" xfId="0" applyFont="1" applyBorder="1" applyAlignment="1">
      <alignment horizontal="center" vertical="center"/>
    </xf>
    <xf numFmtId="0" fontId="57" fillId="0" borderId="30" xfId="0" applyFont="1" applyBorder="1" applyAlignment="1">
      <alignment horizontal="center" vertical="center"/>
    </xf>
    <xf numFmtId="0" fontId="57" fillId="0" borderId="29" xfId="0" applyFont="1" applyBorder="1">
      <alignment vertical="center"/>
    </xf>
    <xf numFmtId="0" fontId="57" fillId="0" borderId="6" xfId="0" applyFont="1" applyBorder="1" applyAlignment="1">
      <alignment horizontal="center" vertical="center"/>
    </xf>
    <xf numFmtId="0" fontId="57" fillId="0" borderId="34" xfId="0" applyFont="1" applyBorder="1">
      <alignment vertical="center"/>
    </xf>
    <xf numFmtId="0" fontId="57" fillId="0" borderId="30" xfId="0" applyFont="1" applyBorder="1">
      <alignment vertical="center"/>
    </xf>
    <xf numFmtId="0" fontId="57" fillId="0" borderId="23" xfId="0" applyFont="1" applyBorder="1" applyAlignment="1">
      <alignment horizontal="center" vertical="center"/>
    </xf>
    <xf numFmtId="0" fontId="57" fillId="0" borderId="35" xfId="0" applyFont="1" applyBorder="1" applyAlignment="1">
      <alignment horizontal="center" vertical="center"/>
    </xf>
    <xf numFmtId="0" fontId="57" fillId="0" borderId="17" xfId="0" applyFont="1" applyBorder="1">
      <alignment vertical="center"/>
    </xf>
    <xf numFmtId="0" fontId="57" fillId="0" borderId="5" xfId="0" applyFont="1" applyBorder="1" applyAlignment="1">
      <alignment horizontal="center" vertical="center"/>
    </xf>
    <xf numFmtId="0" fontId="57" fillId="0" borderId="16" xfId="0" applyFont="1" applyBorder="1">
      <alignment vertical="center"/>
    </xf>
    <xf numFmtId="0" fontId="57" fillId="0" borderId="13" xfId="0" applyFont="1" applyBorder="1" applyAlignment="1">
      <alignment horizontal="center" vertical="center"/>
    </xf>
    <xf numFmtId="0" fontId="2" fillId="0" borderId="12" xfId="0" applyFont="1" applyBorder="1">
      <alignment vertical="center"/>
    </xf>
    <xf numFmtId="38" fontId="2" fillId="0" borderId="12" xfId="3" applyFont="1" applyFill="1" applyBorder="1" applyAlignment="1" applyProtection="1">
      <alignment horizontal="right" vertical="center" shrinkToFit="1"/>
      <protection locked="0"/>
    </xf>
    <xf numFmtId="0" fontId="57" fillId="2" borderId="22" xfId="0" applyFont="1" applyFill="1" applyBorder="1" applyAlignment="1">
      <alignment horizontal="center" vertical="center"/>
    </xf>
    <xf numFmtId="0" fontId="57" fillId="2" borderId="62" xfId="0" applyFont="1" applyFill="1" applyBorder="1" applyAlignment="1">
      <alignment horizontal="center" vertical="center"/>
    </xf>
    <xf numFmtId="0" fontId="57" fillId="2" borderId="0" xfId="0" applyFont="1" applyFill="1" applyAlignment="1">
      <alignment horizontal="center" vertical="center"/>
    </xf>
    <xf numFmtId="0" fontId="57" fillId="0" borderId="18" xfId="0" applyFont="1" applyBorder="1">
      <alignment vertical="center"/>
    </xf>
    <xf numFmtId="0" fontId="58" fillId="0" borderId="7" xfId="0" applyFont="1" applyBorder="1" applyAlignment="1">
      <alignment horizontal="center" vertical="center"/>
    </xf>
    <xf numFmtId="0" fontId="57" fillId="2" borderId="20" xfId="0" applyFont="1" applyFill="1" applyBorder="1">
      <alignment vertical="center"/>
    </xf>
    <xf numFmtId="0" fontId="58" fillId="0" borderId="3" xfId="0" applyFont="1" applyBorder="1" applyAlignment="1">
      <alignment horizontal="center" vertical="center"/>
    </xf>
    <xf numFmtId="0" fontId="57" fillId="2" borderId="23" xfId="0" applyFont="1" applyFill="1" applyBorder="1" applyAlignment="1">
      <alignment horizontal="center" vertical="center"/>
    </xf>
    <xf numFmtId="0" fontId="57" fillId="2" borderId="38" xfId="0" applyFont="1" applyFill="1" applyBorder="1">
      <alignment vertical="center"/>
    </xf>
    <xf numFmtId="0" fontId="57" fillId="2" borderId="47" xfId="0" applyFont="1" applyFill="1" applyBorder="1">
      <alignment vertical="center"/>
    </xf>
    <xf numFmtId="0" fontId="57" fillId="2" borderId="48" xfId="0" applyFont="1" applyFill="1" applyBorder="1">
      <alignment vertical="center"/>
    </xf>
    <xf numFmtId="0" fontId="57" fillId="2" borderId="49" xfId="0" applyFont="1" applyFill="1" applyBorder="1">
      <alignment vertical="center"/>
    </xf>
    <xf numFmtId="0" fontId="57" fillId="2" borderId="50" xfId="0" applyFont="1" applyFill="1" applyBorder="1" applyAlignment="1">
      <alignment horizontal="center" vertical="center"/>
    </xf>
    <xf numFmtId="0" fontId="57" fillId="2" borderId="5" xfId="0" applyFont="1" applyFill="1" applyBorder="1" applyAlignment="1">
      <alignment horizontal="center" vertical="center"/>
    </xf>
    <xf numFmtId="0" fontId="59" fillId="2" borderId="0" xfId="0" applyFont="1" applyFill="1">
      <alignment vertical="center"/>
    </xf>
    <xf numFmtId="0" fontId="57" fillId="2" borderId="9" xfId="0" applyFont="1" applyFill="1" applyBorder="1" applyAlignment="1">
      <alignment horizontal="center" vertical="center"/>
    </xf>
    <xf numFmtId="0" fontId="57" fillId="2" borderId="33" xfId="0" applyFont="1" applyFill="1" applyBorder="1">
      <alignment vertical="center"/>
    </xf>
    <xf numFmtId="0" fontId="57" fillId="2" borderId="11" xfId="0" applyFont="1" applyFill="1" applyBorder="1">
      <alignment vertical="center"/>
    </xf>
    <xf numFmtId="0" fontId="57" fillId="2" borderId="24" xfId="0" applyFont="1" applyFill="1" applyBorder="1">
      <alignment vertical="center"/>
    </xf>
    <xf numFmtId="0" fontId="56" fillId="0" borderId="0" xfId="0" applyFont="1">
      <alignment vertical="center"/>
    </xf>
    <xf numFmtId="0" fontId="57" fillId="2" borderId="0" xfId="0" applyFont="1" applyFill="1" applyAlignment="1" applyProtection="1">
      <alignment horizontal="center" vertical="center"/>
      <protection locked="0"/>
    </xf>
    <xf numFmtId="0" fontId="2" fillId="6" borderId="0" xfId="0" quotePrefix="1" applyFont="1" applyFill="1">
      <alignment vertical="center"/>
    </xf>
    <xf numFmtId="0" fontId="2" fillId="3" borderId="0" xfId="0" applyFont="1" applyFill="1">
      <alignment vertical="center"/>
    </xf>
    <xf numFmtId="0" fontId="0" fillId="6" borderId="0" xfId="0" applyFill="1" applyProtection="1">
      <alignment vertical="center"/>
      <protection locked="0"/>
    </xf>
    <xf numFmtId="0" fontId="60" fillId="6" borderId="0" xfId="0" applyFont="1" applyFill="1" applyProtection="1">
      <alignment vertical="center"/>
      <protection locked="0"/>
    </xf>
    <xf numFmtId="0" fontId="2" fillId="6" borderId="0" xfId="0" applyFont="1" applyFill="1" applyProtection="1">
      <alignment vertical="center"/>
      <protection locked="0"/>
    </xf>
    <xf numFmtId="0" fontId="2" fillId="6" borderId="0" xfId="0" quotePrefix="1" applyFont="1" applyFill="1" applyAlignment="1">
      <alignment horizontal="center" vertical="center"/>
    </xf>
    <xf numFmtId="0" fontId="61" fillId="2" borderId="0" xfId="0" applyFont="1" applyFill="1">
      <alignment vertical="center"/>
    </xf>
    <xf numFmtId="0" fontId="47" fillId="0" borderId="0" xfId="0" applyFont="1">
      <alignment vertical="center"/>
    </xf>
    <xf numFmtId="0" fontId="43" fillId="0" borderId="0" xfId="0" applyFont="1" applyAlignment="1">
      <alignment vertical="center" shrinkToFit="1"/>
    </xf>
    <xf numFmtId="0" fontId="2" fillId="0" borderId="0" xfId="0" quotePrefix="1" applyFont="1" applyAlignment="1">
      <alignment horizontal="center" vertical="top" wrapText="1"/>
    </xf>
    <xf numFmtId="0" fontId="62" fillId="0" borderId="0" xfId="0" applyFont="1" applyAlignment="1">
      <alignment horizontal="left" vertical="center"/>
    </xf>
    <xf numFmtId="0" fontId="62" fillId="0" borderId="0" xfId="0" applyFont="1">
      <alignment vertical="center"/>
    </xf>
    <xf numFmtId="0" fontId="20" fillId="0" borderId="0" xfId="5">
      <alignment vertical="center"/>
    </xf>
    <xf numFmtId="0" fontId="63" fillId="0" borderId="36" xfId="5" applyFont="1" applyBorder="1" applyAlignment="1" applyProtection="1">
      <alignment horizontal="center" vertical="center"/>
    </xf>
    <xf numFmtId="0" fontId="9" fillId="0" borderId="0" xfId="1" applyFont="1" applyAlignment="1">
      <alignment vertical="center" shrinkToFit="1"/>
    </xf>
    <xf numFmtId="0" fontId="2" fillId="2" borderId="16" xfId="0" applyFont="1" applyFill="1" applyBorder="1" applyAlignment="1">
      <alignment horizontal="left" vertical="center" indent="3"/>
    </xf>
    <xf numFmtId="0" fontId="46" fillId="2" borderId="14" xfId="0" applyFont="1" applyFill="1" applyBorder="1">
      <alignment vertical="center"/>
    </xf>
    <xf numFmtId="0" fontId="46" fillId="2" borderId="8" xfId="0" applyFont="1" applyFill="1" applyBorder="1">
      <alignment vertical="center"/>
    </xf>
    <xf numFmtId="0" fontId="46" fillId="2" borderId="7" xfId="0" applyFont="1" applyFill="1" applyBorder="1">
      <alignment vertical="center"/>
    </xf>
    <xf numFmtId="0" fontId="46" fillId="2" borderId="19" xfId="0" applyFont="1" applyFill="1" applyBorder="1">
      <alignment vertical="center"/>
    </xf>
    <xf numFmtId="0" fontId="46" fillId="2" borderId="15" xfId="0" applyFont="1" applyFill="1" applyBorder="1">
      <alignment vertical="center"/>
    </xf>
    <xf numFmtId="0" fontId="46" fillId="2" borderId="31" xfId="0" applyFont="1" applyFill="1" applyBorder="1" applyAlignment="1">
      <alignment horizontal="center" vertical="center"/>
    </xf>
    <xf numFmtId="0" fontId="46" fillId="2" borderId="2" xfId="0" applyFont="1" applyFill="1" applyBorder="1">
      <alignment vertical="center"/>
    </xf>
    <xf numFmtId="0" fontId="46" fillId="2" borderId="3" xfId="0" applyFont="1" applyFill="1" applyBorder="1">
      <alignment vertical="center"/>
    </xf>
    <xf numFmtId="0" fontId="46" fillId="2" borderId="3" xfId="0" applyFont="1" applyFill="1" applyBorder="1" applyAlignment="1">
      <alignment horizontal="center" vertical="center"/>
    </xf>
    <xf numFmtId="0" fontId="46" fillId="2" borderId="4" xfId="0" applyFont="1" applyFill="1" applyBorder="1" applyAlignment="1">
      <alignment horizontal="center" vertical="center"/>
    </xf>
    <xf numFmtId="0" fontId="46" fillId="2" borderId="21" xfId="0" applyFont="1" applyFill="1" applyBorder="1">
      <alignment vertical="center"/>
    </xf>
    <xf numFmtId="0" fontId="46" fillId="2" borderId="30" xfId="0" applyFont="1" applyFill="1" applyBorder="1" applyAlignment="1">
      <alignment horizontal="center" vertical="center"/>
    </xf>
    <xf numFmtId="0" fontId="46" fillId="2" borderId="29" xfId="0" applyFont="1" applyFill="1" applyBorder="1">
      <alignment vertical="center"/>
    </xf>
    <xf numFmtId="0" fontId="46" fillId="2" borderId="6" xfId="0" applyFont="1" applyFill="1" applyBorder="1" applyAlignment="1">
      <alignment horizontal="center" vertical="center"/>
    </xf>
    <xf numFmtId="0" fontId="46" fillId="2" borderId="34" xfId="0" applyFont="1" applyFill="1" applyBorder="1">
      <alignment vertical="center"/>
    </xf>
    <xf numFmtId="0" fontId="65" fillId="0" borderId="5" xfId="5" applyFont="1" applyBorder="1">
      <alignment vertical="center"/>
    </xf>
    <xf numFmtId="0" fontId="46" fillId="2" borderId="30" xfId="0" applyFont="1" applyFill="1" applyBorder="1">
      <alignment vertical="center"/>
    </xf>
    <xf numFmtId="0" fontId="46" fillId="2" borderId="23" xfId="0" applyFont="1" applyFill="1" applyBorder="1">
      <alignment vertical="center"/>
    </xf>
    <xf numFmtId="0" fontId="46" fillId="2" borderId="35" xfId="0" applyFont="1" applyFill="1" applyBorder="1" applyAlignment="1">
      <alignment horizontal="center" vertical="center"/>
    </xf>
    <xf numFmtId="0" fontId="50" fillId="2" borderId="15" xfId="0" applyFont="1" applyFill="1" applyBorder="1">
      <alignment vertical="center"/>
    </xf>
    <xf numFmtId="0" fontId="50" fillId="2" borderId="35" xfId="0" applyFont="1" applyFill="1" applyBorder="1" applyAlignment="1">
      <alignment horizontal="center" vertical="center"/>
    </xf>
    <xf numFmtId="0" fontId="50" fillId="2" borderId="5" xfId="0" applyFont="1" applyFill="1" applyBorder="1">
      <alignment vertical="center"/>
    </xf>
    <xf numFmtId="0" fontId="50" fillId="2" borderId="5" xfId="0" applyFont="1" applyFill="1" applyBorder="1" applyAlignment="1">
      <alignment horizontal="center" vertical="center"/>
    </xf>
    <xf numFmtId="0" fontId="50" fillId="2" borderId="6" xfId="0" applyFont="1" applyFill="1" applyBorder="1" applyAlignment="1">
      <alignment horizontal="center" vertical="center"/>
    </xf>
    <xf numFmtId="0" fontId="50" fillId="2" borderId="17" xfId="0" applyFont="1" applyFill="1" applyBorder="1">
      <alignment vertical="center"/>
    </xf>
    <xf numFmtId="0" fontId="50" fillId="2" borderId="21" xfId="0" applyFont="1" applyFill="1" applyBorder="1">
      <alignment vertical="center"/>
    </xf>
    <xf numFmtId="0" fontId="50" fillId="2" borderId="30" xfId="0" applyFont="1" applyFill="1" applyBorder="1" applyAlignment="1">
      <alignment horizontal="center" vertical="center"/>
    </xf>
    <xf numFmtId="0" fontId="46" fillId="2" borderId="16" xfId="0" applyFont="1" applyFill="1" applyBorder="1">
      <alignment vertical="center"/>
    </xf>
    <xf numFmtId="0" fontId="46" fillId="2" borderId="51" xfId="0" applyFont="1" applyFill="1" applyBorder="1" applyAlignment="1">
      <alignment horizontal="center" vertical="center"/>
    </xf>
    <xf numFmtId="0" fontId="46" fillId="2" borderId="12" xfId="0" applyFont="1" applyFill="1" applyBorder="1" applyAlignment="1">
      <alignment horizontal="center" vertical="center"/>
    </xf>
    <xf numFmtId="0" fontId="46" fillId="2" borderId="32" xfId="0" applyFont="1" applyFill="1" applyBorder="1">
      <alignment vertical="center"/>
    </xf>
    <xf numFmtId="0" fontId="46" fillId="2" borderId="13" xfId="0" applyFont="1" applyFill="1" applyBorder="1">
      <alignment vertical="center"/>
    </xf>
    <xf numFmtId="0" fontId="66" fillId="2" borderId="0" xfId="0" applyFont="1" applyFill="1">
      <alignment vertical="center"/>
    </xf>
    <xf numFmtId="0" fontId="46" fillId="2" borderId="9" xfId="0" applyFont="1" applyFill="1" applyBorder="1">
      <alignment vertical="center"/>
    </xf>
    <xf numFmtId="0" fontId="46" fillId="2" borderId="37" xfId="0" applyFont="1" applyFill="1" applyBorder="1">
      <alignment vertical="center"/>
    </xf>
    <xf numFmtId="0" fontId="46" fillId="2" borderId="22" xfId="0" applyFont="1" applyFill="1" applyBorder="1">
      <alignment vertical="center"/>
    </xf>
    <xf numFmtId="0" fontId="46" fillId="2" borderId="33" xfId="0" applyFont="1" applyFill="1" applyBorder="1">
      <alignment vertical="center"/>
    </xf>
    <xf numFmtId="0" fontId="46" fillId="2" borderId="11" xfId="0" applyFont="1" applyFill="1" applyBorder="1">
      <alignment vertical="center"/>
    </xf>
    <xf numFmtId="0" fontId="46" fillId="2" borderId="24" xfId="0" applyFont="1" applyFill="1" applyBorder="1">
      <alignment vertical="center"/>
    </xf>
    <xf numFmtId="0" fontId="51" fillId="2" borderId="0" xfId="0" applyFont="1" applyFill="1" applyAlignment="1" applyProtection="1">
      <alignment horizontal="center" vertical="center"/>
      <protection locked="0"/>
    </xf>
    <xf numFmtId="0" fontId="52" fillId="0" borderId="0" xfId="0" applyFont="1">
      <alignment vertical="center"/>
    </xf>
    <xf numFmtId="0" fontId="16" fillId="2" borderId="0" xfId="0" applyFont="1" applyFill="1" applyAlignment="1" applyProtection="1">
      <alignment horizontal="center" vertical="center"/>
      <protection locked="0"/>
    </xf>
    <xf numFmtId="0" fontId="50" fillId="2" borderId="20" xfId="0" applyFont="1" applyFill="1" applyBorder="1">
      <alignment vertical="center"/>
    </xf>
    <xf numFmtId="0" fontId="48" fillId="0" borderId="3" xfId="0" applyFont="1" applyBorder="1" applyAlignment="1">
      <alignment horizontal="center" vertical="center"/>
    </xf>
    <xf numFmtId="0" fontId="46" fillId="2" borderId="23" xfId="0" applyFont="1" applyFill="1" applyBorder="1" applyAlignment="1">
      <alignment horizontal="center" vertical="center"/>
    </xf>
    <xf numFmtId="0" fontId="46" fillId="2" borderId="20" xfId="0" applyFont="1" applyFill="1" applyBorder="1">
      <alignment vertical="center"/>
    </xf>
    <xf numFmtId="0" fontId="48" fillId="6" borderId="3" xfId="0" applyFont="1" applyFill="1" applyBorder="1" applyAlignment="1">
      <alignment horizontal="center" vertical="center"/>
    </xf>
    <xf numFmtId="0" fontId="46" fillId="6" borderId="23" xfId="0" applyFont="1" applyFill="1" applyBorder="1" applyAlignment="1">
      <alignment horizontal="center" vertical="center"/>
    </xf>
    <xf numFmtId="0" fontId="46" fillId="6" borderId="21" xfId="0" applyFont="1" applyFill="1" applyBorder="1" applyAlignment="1">
      <alignment horizontal="center" vertical="center"/>
    </xf>
    <xf numFmtId="0" fontId="46" fillId="6" borderId="21" xfId="0" applyFont="1" applyFill="1" applyBorder="1">
      <alignment vertical="center"/>
    </xf>
    <xf numFmtId="0" fontId="67" fillId="0" borderId="0" xfId="5" applyFont="1" applyProtection="1">
      <alignment vertical="center"/>
      <protection locked="0"/>
    </xf>
    <xf numFmtId="0" fontId="11" fillId="0" borderId="30" xfId="0" applyFont="1" applyBorder="1" applyAlignment="1">
      <alignment horizontal="center" vertical="center" wrapText="1"/>
    </xf>
    <xf numFmtId="0" fontId="11" fillId="0" borderId="60" xfId="0" applyFont="1" applyBorder="1" applyAlignment="1">
      <alignment horizontal="left" vertical="center" wrapText="1"/>
    </xf>
    <xf numFmtId="0" fontId="11" fillId="0" borderId="58" xfId="0" applyFont="1" applyBorder="1" applyAlignment="1">
      <alignment horizontal="left" vertical="center" wrapText="1"/>
    </xf>
    <xf numFmtId="49" fontId="11" fillId="3" borderId="37" xfId="0" applyNumberFormat="1" applyFont="1" applyFill="1" applyBorder="1" applyAlignment="1" applyProtection="1">
      <alignment horizontal="center" vertical="center" wrapText="1"/>
      <protection locked="0"/>
    </xf>
    <xf numFmtId="49" fontId="11" fillId="3" borderId="1" xfId="0" applyNumberFormat="1" applyFont="1" applyFill="1" applyBorder="1" applyAlignment="1" applyProtection="1">
      <alignment horizontal="center" vertical="center" wrapText="1"/>
      <protection locked="0"/>
    </xf>
    <xf numFmtId="49" fontId="11" fillId="3" borderId="59" xfId="0" applyNumberFormat="1" applyFont="1" applyFill="1" applyBorder="1" applyAlignment="1" applyProtection="1">
      <alignment horizontal="center" vertical="center" wrapText="1"/>
      <protection locked="0"/>
    </xf>
    <xf numFmtId="49" fontId="11" fillId="3" borderId="2" xfId="0" applyNumberFormat="1" applyFont="1" applyFill="1" applyBorder="1" applyAlignment="1" applyProtection="1">
      <alignment horizontal="center" vertical="center" wrapText="1"/>
      <protection locked="0"/>
    </xf>
    <xf numFmtId="49" fontId="11" fillId="3" borderId="3" xfId="0" applyNumberFormat="1" applyFont="1" applyFill="1" applyBorder="1" applyAlignment="1" applyProtection="1">
      <alignment horizontal="center" vertical="center" wrapText="1"/>
      <protection locked="0"/>
    </xf>
    <xf numFmtId="49" fontId="11" fillId="3" borderId="4" xfId="0" applyNumberFormat="1" applyFont="1" applyFill="1" applyBorder="1" applyAlignment="1" applyProtection="1">
      <alignment horizontal="center" vertical="center" wrapText="1"/>
      <protection locked="0"/>
    </xf>
    <xf numFmtId="0" fontId="11" fillId="0" borderId="0" xfId="0" applyFont="1" applyAlignment="1">
      <alignment horizontal="left" vertical="center" wrapText="1" indent="1"/>
    </xf>
    <xf numFmtId="0" fontId="38" fillId="0" borderId="0" xfId="0" applyFont="1" applyAlignment="1">
      <alignment horizontal="left" vertical="center" wrapText="1"/>
    </xf>
    <xf numFmtId="0" fontId="38" fillId="0" borderId="56" xfId="0" applyFont="1" applyBorder="1" applyAlignment="1">
      <alignment horizontal="left" vertical="center" wrapText="1"/>
    </xf>
    <xf numFmtId="0" fontId="11" fillId="0" borderId="0" xfId="0" applyFont="1" applyAlignment="1">
      <alignment horizontal="left" vertical="center" wrapText="1" indent="2"/>
    </xf>
    <xf numFmtId="0" fontId="40" fillId="3" borderId="0" xfId="0" applyFont="1" applyFill="1" applyAlignment="1" applyProtection="1">
      <alignment horizontal="center" vertical="center" wrapText="1"/>
      <protection locked="0"/>
    </xf>
    <xf numFmtId="0" fontId="11" fillId="3" borderId="0" xfId="0" applyFont="1" applyFill="1" applyAlignment="1" applyProtection="1">
      <alignment horizontal="center" vertical="center" shrinkToFit="1"/>
      <protection locked="0"/>
    </xf>
    <xf numFmtId="0" fontId="11" fillId="3" borderId="38" xfId="0" applyFont="1" applyFill="1" applyBorder="1" applyAlignment="1" applyProtection="1">
      <alignment horizontal="center" vertical="center" shrinkToFit="1"/>
      <protection locked="0"/>
    </xf>
    <xf numFmtId="0" fontId="11" fillId="3" borderId="0" xfId="0" applyFont="1" applyFill="1" applyAlignment="1" applyProtection="1">
      <alignment horizontal="left" vertical="center" shrinkToFit="1"/>
      <protection locked="0"/>
    </xf>
    <xf numFmtId="0" fontId="11" fillId="3" borderId="0" xfId="0" applyFont="1" applyFill="1" applyAlignment="1" applyProtection="1">
      <alignment horizontal="center" vertical="center" wrapText="1"/>
      <protection locked="0"/>
    </xf>
    <xf numFmtId="0" fontId="37" fillId="0" borderId="0" xfId="0" applyFont="1" applyAlignment="1">
      <alignment horizontal="right" vertical="center"/>
    </xf>
    <xf numFmtId="0" fontId="37" fillId="0" borderId="56" xfId="0" applyFont="1" applyBorder="1" applyAlignment="1">
      <alignment horizontal="right" vertical="center"/>
    </xf>
    <xf numFmtId="0" fontId="11" fillId="0" borderId="0" xfId="0" applyFont="1">
      <alignment vertical="center"/>
    </xf>
    <xf numFmtId="0" fontId="11" fillId="0" borderId="56" xfId="0" applyFont="1" applyBorder="1">
      <alignment vertical="center"/>
    </xf>
    <xf numFmtId="0" fontId="37" fillId="0" borderId="38" xfId="0" applyFont="1" applyBorder="1" applyAlignment="1">
      <alignment horizontal="left" vertical="center" indent="2"/>
    </xf>
    <xf numFmtId="0" fontId="37" fillId="0" borderId="0" xfId="0" applyFont="1" applyAlignment="1">
      <alignment horizontal="left" vertical="center" indent="2"/>
    </xf>
    <xf numFmtId="0" fontId="37" fillId="0" borderId="56" xfId="0" applyFont="1" applyBorder="1" applyAlignment="1">
      <alignment horizontal="left" vertical="center" indent="2"/>
    </xf>
    <xf numFmtId="176" fontId="9" fillId="3" borderId="3" xfId="2" applyNumberFormat="1" applyFont="1" applyFill="1" applyBorder="1" applyAlignment="1" applyProtection="1">
      <alignment horizontal="center" vertical="center"/>
      <protection locked="0"/>
    </xf>
    <xf numFmtId="0" fontId="10" fillId="0" borderId="0" xfId="1" applyFont="1" applyAlignment="1">
      <alignment horizontal="left" vertical="center"/>
    </xf>
    <xf numFmtId="0" fontId="9" fillId="0" borderId="0" xfId="1" applyFont="1" applyAlignment="1">
      <alignment horizontal="left" vertical="center"/>
    </xf>
    <xf numFmtId="178" fontId="9" fillId="4" borderId="3" xfId="3" applyNumberFormat="1" applyFont="1" applyFill="1" applyBorder="1" applyAlignment="1" applyProtection="1">
      <alignment horizontal="center" vertical="center"/>
    </xf>
    <xf numFmtId="0" fontId="9" fillId="4" borderId="3" xfId="1" applyFont="1" applyFill="1" applyBorder="1" applyAlignment="1">
      <alignment horizontal="center" vertical="center" shrinkToFit="1"/>
    </xf>
    <xf numFmtId="0" fontId="6" fillId="0" borderId="17" xfId="1" applyFont="1" applyBorder="1" applyAlignment="1">
      <alignment horizontal="center" vertical="center"/>
    </xf>
    <xf numFmtId="0" fontId="6" fillId="0" borderId="5" xfId="1" applyFont="1" applyBorder="1" applyAlignment="1">
      <alignment horizontal="center" vertical="center"/>
    </xf>
    <xf numFmtId="0" fontId="6" fillId="0" borderId="6" xfId="1" applyFont="1" applyBorder="1" applyAlignment="1">
      <alignment horizontal="center" vertical="center"/>
    </xf>
    <xf numFmtId="0" fontId="6" fillId="0" borderId="30" xfId="1" applyFont="1" applyBorder="1" applyAlignment="1">
      <alignment horizontal="center" vertical="center"/>
    </xf>
    <xf numFmtId="0" fontId="6" fillId="0" borderId="37" xfId="1" applyFont="1" applyBorder="1" applyAlignment="1">
      <alignment horizontal="center" vertical="center"/>
    </xf>
    <xf numFmtId="0" fontId="6" fillId="0" borderId="1" xfId="1" applyFont="1" applyBorder="1" applyAlignment="1">
      <alignment horizontal="center" vertical="center"/>
    </xf>
    <xf numFmtId="0" fontId="6" fillId="0" borderId="59" xfId="1" applyFont="1" applyBorder="1" applyAlignment="1">
      <alignment horizontal="center" vertical="center"/>
    </xf>
    <xf numFmtId="0" fontId="6" fillId="0" borderId="38" xfId="1" applyFont="1" applyBorder="1" applyAlignment="1">
      <alignment horizontal="center" vertical="center"/>
    </xf>
    <xf numFmtId="0" fontId="6" fillId="0" borderId="0" xfId="1" applyFont="1" applyAlignment="1">
      <alignment horizontal="center" vertical="center"/>
    </xf>
    <xf numFmtId="0" fontId="6" fillId="0" borderId="56" xfId="1" applyFont="1" applyBorder="1" applyAlignment="1">
      <alignment horizontal="center" vertical="center"/>
    </xf>
    <xf numFmtId="0" fontId="6" fillId="0" borderId="2" xfId="1" applyFont="1" applyBorder="1" applyAlignment="1">
      <alignment horizontal="center" vertical="center"/>
    </xf>
    <xf numFmtId="0" fontId="6" fillId="0" borderId="3" xfId="1" applyFont="1" applyBorder="1" applyAlignment="1">
      <alignment horizontal="center" vertical="center"/>
    </xf>
    <xf numFmtId="0" fontId="6" fillId="0" borderId="4" xfId="1" applyFont="1" applyBorder="1" applyAlignment="1">
      <alignment horizontal="center" vertical="center"/>
    </xf>
    <xf numFmtId="0" fontId="9" fillId="5" borderId="17" xfId="0" applyFont="1" applyFill="1" applyBorder="1" applyProtection="1">
      <alignment vertical="center"/>
      <protection locked="0"/>
    </xf>
    <xf numFmtId="0" fontId="9" fillId="5" borderId="39" xfId="0" applyFont="1" applyFill="1" applyBorder="1" applyProtection="1">
      <alignment vertical="center"/>
      <protection locked="0"/>
    </xf>
    <xf numFmtId="0" fontId="6" fillId="0" borderId="5" xfId="0" applyFont="1" applyBorder="1">
      <alignment vertical="center"/>
    </xf>
    <xf numFmtId="0" fontId="6" fillId="0" borderId="6" xfId="0" applyFont="1" applyBorder="1">
      <alignment vertical="center"/>
    </xf>
    <xf numFmtId="10" fontId="9" fillId="4" borderId="3" xfId="4" applyNumberFormat="1" applyFont="1" applyFill="1" applyBorder="1" applyAlignment="1">
      <alignment horizontal="center" vertical="center"/>
    </xf>
    <xf numFmtId="0" fontId="9" fillId="0" borderId="0" xfId="1" applyFont="1" applyAlignment="1">
      <alignment horizontal="center" vertical="center"/>
    </xf>
    <xf numFmtId="0" fontId="6" fillId="4" borderId="0" xfId="1" applyFont="1" applyFill="1" applyAlignment="1">
      <alignment horizontal="center" vertical="center"/>
    </xf>
    <xf numFmtId="0" fontId="6" fillId="0" borderId="0" xfId="1" quotePrefix="1" applyFont="1" applyAlignment="1">
      <alignment horizontal="center" vertical="center"/>
    </xf>
    <xf numFmtId="0" fontId="9" fillId="4" borderId="3" xfId="1" applyFont="1" applyFill="1" applyBorder="1" applyAlignment="1">
      <alignment horizontal="center" vertical="center"/>
    </xf>
    <xf numFmtId="40" fontId="9" fillId="4" borderId="3" xfId="2" applyNumberFormat="1" applyFont="1" applyFill="1" applyBorder="1" applyAlignment="1">
      <alignment horizontal="center" vertical="center"/>
    </xf>
    <xf numFmtId="179" fontId="9" fillId="4" borderId="3" xfId="4" applyNumberFormat="1" applyFont="1" applyFill="1" applyBorder="1" applyAlignment="1">
      <alignment horizontal="center" vertical="center"/>
    </xf>
    <xf numFmtId="0" fontId="9" fillId="3" borderId="0" xfId="1" applyFont="1" applyFill="1" applyAlignment="1" applyProtection="1">
      <alignment horizontal="center" vertical="center"/>
      <protection locked="0"/>
    </xf>
    <xf numFmtId="176" fontId="9" fillId="4" borderId="3" xfId="2" applyNumberFormat="1" applyFont="1" applyFill="1" applyBorder="1" applyAlignment="1">
      <alignment horizontal="center" vertical="center"/>
    </xf>
    <xf numFmtId="0" fontId="10" fillId="0" borderId="0" xfId="1" applyFont="1" applyAlignment="1">
      <alignment horizontal="center" vertical="center"/>
    </xf>
    <xf numFmtId="182" fontId="9" fillId="4" borderId="3" xfId="1" applyNumberFormat="1" applyFont="1" applyFill="1" applyBorder="1" applyAlignment="1">
      <alignment horizontal="center" vertical="center" shrinkToFit="1"/>
    </xf>
    <xf numFmtId="38" fontId="9" fillId="3" borderId="3" xfId="3" applyFont="1" applyFill="1" applyBorder="1" applyAlignment="1" applyProtection="1">
      <alignment horizontal="center" vertical="center"/>
      <protection locked="0"/>
    </xf>
    <xf numFmtId="183" fontId="9" fillId="4" borderId="3" xfId="1" applyNumberFormat="1" applyFont="1" applyFill="1" applyBorder="1" applyAlignment="1">
      <alignment horizontal="center" vertical="center"/>
    </xf>
    <xf numFmtId="177" fontId="9" fillId="4" borderId="3" xfId="2" applyNumberFormat="1" applyFont="1" applyFill="1" applyBorder="1" applyAlignment="1">
      <alignment horizontal="center" vertical="center"/>
    </xf>
    <xf numFmtId="0" fontId="9" fillId="0" borderId="3" xfId="1" applyFont="1" applyBorder="1" applyAlignment="1">
      <alignment horizontal="center" vertical="center"/>
    </xf>
    <xf numFmtId="0" fontId="9" fillId="0" borderId="1" xfId="1" applyFont="1" applyBorder="1" applyAlignment="1">
      <alignment horizontal="center" vertical="center"/>
    </xf>
    <xf numFmtId="0" fontId="3" fillId="2" borderId="0" xfId="0" applyFont="1" applyFill="1" applyAlignment="1">
      <alignment horizontal="right" vertical="center"/>
    </xf>
    <xf numFmtId="0" fontId="3" fillId="3" borderId="0" xfId="0" applyFont="1" applyFill="1" applyAlignment="1" applyProtection="1">
      <alignment horizontal="center" vertical="center"/>
      <protection locked="0"/>
    </xf>
    <xf numFmtId="0" fontId="2" fillId="2" borderId="0" xfId="0" applyFont="1" applyFill="1" applyAlignment="1">
      <alignment horizontal="center" vertical="center"/>
    </xf>
    <xf numFmtId="0" fontId="2" fillId="2" borderId="56" xfId="0" applyFont="1" applyFill="1" applyBorder="1" applyAlignment="1">
      <alignment horizontal="center" vertical="center"/>
    </xf>
    <xf numFmtId="38" fontId="2" fillId="4" borderId="12" xfId="3" applyFont="1" applyFill="1" applyBorder="1" applyAlignment="1">
      <alignment vertical="center"/>
    </xf>
    <xf numFmtId="38" fontId="2" fillId="3" borderId="44" xfId="3" applyFont="1" applyFill="1" applyBorder="1" applyAlignment="1" applyProtection="1">
      <alignment horizontal="right" vertical="center" shrinkToFit="1"/>
      <protection locked="0"/>
    </xf>
    <xf numFmtId="38" fontId="2" fillId="4" borderId="5" xfId="3" applyFont="1" applyFill="1" applyBorder="1" applyAlignment="1">
      <alignment vertical="center"/>
    </xf>
    <xf numFmtId="38" fontId="2" fillId="4" borderId="1" xfId="3" applyFont="1" applyFill="1" applyBorder="1" applyAlignment="1" applyProtection="1">
      <alignment horizontal="right" vertical="center" shrinkToFit="1"/>
    </xf>
    <xf numFmtId="38" fontId="2" fillId="3" borderId="1" xfId="3" applyFont="1" applyFill="1" applyBorder="1" applyAlignment="1" applyProtection="1">
      <alignment horizontal="right" vertical="center" shrinkToFit="1"/>
      <protection locked="0"/>
    </xf>
    <xf numFmtId="38" fontId="2" fillId="4" borderId="11" xfId="3" applyFont="1" applyFill="1" applyBorder="1" applyAlignment="1">
      <alignment horizontal="right" vertical="center" shrinkToFit="1"/>
    </xf>
    <xf numFmtId="38" fontId="2" fillId="4" borderId="5" xfId="3" applyFont="1" applyFill="1" applyBorder="1" applyAlignment="1" applyProtection="1">
      <alignment horizontal="right" vertical="center" shrinkToFit="1"/>
    </xf>
    <xf numFmtId="176" fontId="2" fillId="4" borderId="7" xfId="3" applyNumberFormat="1" applyFont="1" applyFill="1" applyBorder="1" applyAlignment="1" applyProtection="1">
      <alignment horizontal="right" vertical="center" shrinkToFit="1"/>
    </xf>
    <xf numFmtId="38" fontId="2" fillId="3" borderId="8" xfId="3" applyFont="1" applyFill="1" applyBorder="1" applyAlignment="1" applyProtection="1">
      <alignment horizontal="right" vertical="center" shrinkToFit="1"/>
      <protection locked="0"/>
    </xf>
    <xf numFmtId="38" fontId="2" fillId="4" borderId="5" xfId="3" applyFont="1" applyFill="1" applyBorder="1" applyAlignment="1">
      <alignment horizontal="right" vertical="center" shrinkToFit="1"/>
    </xf>
    <xf numFmtId="0" fontId="2" fillId="3" borderId="26" xfId="0" applyFont="1" applyFill="1" applyBorder="1" applyAlignment="1" applyProtection="1">
      <alignment horizontal="center" vertical="center"/>
      <protection locked="0"/>
    </xf>
    <xf numFmtId="0" fontId="2" fillId="3" borderId="55" xfId="0" applyFont="1" applyFill="1" applyBorder="1" applyAlignment="1" applyProtection="1">
      <alignment horizontal="center" vertical="center"/>
      <protection locked="0"/>
    </xf>
    <xf numFmtId="0" fontId="2" fillId="2" borderId="4" xfId="0" applyFont="1" applyFill="1" applyBorder="1" applyAlignment="1">
      <alignment horizontal="left" vertical="center"/>
    </xf>
    <xf numFmtId="0" fontId="2" fillId="4" borderId="5" xfId="0" applyFont="1" applyFill="1" applyBorder="1" applyAlignment="1">
      <alignment horizontal="center" vertical="center" shrinkToFit="1"/>
    </xf>
    <xf numFmtId="0" fontId="2" fillId="4" borderId="5" xfId="0" applyFont="1" applyFill="1" applyBorder="1" applyAlignment="1">
      <alignment horizontal="right" vertical="center"/>
    </xf>
    <xf numFmtId="38" fontId="2" fillId="4" borderId="3" xfId="3" applyFont="1" applyFill="1" applyBorder="1" applyAlignment="1">
      <alignment horizontal="right" vertical="center"/>
    </xf>
    <xf numFmtId="38" fontId="2" fillId="3" borderId="5" xfId="3" applyFont="1" applyFill="1" applyBorder="1" applyAlignment="1" applyProtection="1">
      <alignment horizontal="right" vertical="center" shrinkToFit="1"/>
      <protection locked="0"/>
    </xf>
    <xf numFmtId="38" fontId="2" fillId="3" borderId="5" xfId="3" applyFont="1" applyFill="1" applyBorder="1" applyAlignment="1" applyProtection="1">
      <alignment vertical="center" shrinkToFit="1"/>
      <protection locked="0"/>
    </xf>
    <xf numFmtId="38" fontId="2" fillId="3" borderId="3" xfId="3" applyFont="1" applyFill="1" applyBorder="1" applyAlignment="1" applyProtection="1">
      <alignment vertical="center" shrinkToFit="1"/>
      <protection locked="0"/>
    </xf>
    <xf numFmtId="0" fontId="2" fillId="2" borderId="0" xfId="0" applyFont="1" applyFill="1" applyAlignment="1">
      <alignment horizontal="center" vertical="center" shrinkToFit="1"/>
    </xf>
    <xf numFmtId="0" fontId="2" fillId="4" borderId="30" xfId="0" applyFont="1" applyFill="1" applyBorder="1" applyAlignment="1">
      <alignment horizontal="center" vertical="center"/>
    </xf>
    <xf numFmtId="182" fontId="2" fillId="4" borderId="30" xfId="0" applyNumberFormat="1" applyFont="1" applyFill="1" applyBorder="1" applyAlignment="1">
      <alignment horizontal="center" vertical="center" shrinkToFit="1"/>
    </xf>
    <xf numFmtId="176" fontId="2" fillId="4" borderId="49" xfId="3" applyNumberFormat="1" applyFont="1" applyFill="1" applyBorder="1" applyAlignment="1">
      <alignment horizontal="right" vertical="center" shrinkToFit="1"/>
    </xf>
    <xf numFmtId="38" fontId="2" fillId="4" borderId="1" xfId="3" applyFont="1" applyFill="1" applyBorder="1" applyAlignment="1">
      <alignment vertical="center" shrinkToFit="1"/>
    </xf>
    <xf numFmtId="38" fontId="2" fillId="3" borderId="3" xfId="3" applyFont="1" applyFill="1" applyBorder="1" applyAlignment="1" applyProtection="1">
      <alignment horizontal="right" vertical="center" shrinkToFit="1"/>
      <protection locked="0"/>
    </xf>
    <xf numFmtId="176" fontId="2" fillId="3" borderId="7" xfId="3" applyNumberFormat="1" applyFont="1" applyFill="1" applyBorder="1" applyAlignment="1" applyProtection="1">
      <alignment horizontal="right" vertical="center" shrinkToFit="1"/>
      <protection locked="0"/>
    </xf>
    <xf numFmtId="38" fontId="2" fillId="4" borderId="1" xfId="3" applyFont="1" applyFill="1" applyBorder="1" applyAlignment="1">
      <alignment horizontal="right" vertical="center" shrinkToFit="1"/>
    </xf>
    <xf numFmtId="38" fontId="2" fillId="3" borderId="0" xfId="3" applyFont="1" applyFill="1" applyAlignment="1" applyProtection="1">
      <alignment horizontal="right" vertical="center" shrinkToFit="1"/>
      <protection locked="0"/>
    </xf>
    <xf numFmtId="176" fontId="2" fillId="4" borderId="49" xfId="3" applyNumberFormat="1" applyFont="1" applyFill="1" applyBorder="1" applyAlignment="1" applyProtection="1">
      <alignment horizontal="right" vertical="center" shrinkToFit="1"/>
    </xf>
    <xf numFmtId="0" fontId="2" fillId="3" borderId="54" xfId="0" applyFont="1" applyFill="1" applyBorder="1" applyAlignment="1" applyProtection="1">
      <alignment horizontal="center" vertical="center"/>
      <protection locked="0"/>
    </xf>
    <xf numFmtId="0" fontId="2" fillId="2" borderId="6" xfId="0" applyFont="1" applyFill="1" applyBorder="1" applyAlignment="1">
      <alignment horizontal="left" vertical="center"/>
    </xf>
    <xf numFmtId="0" fontId="2" fillId="4" borderId="25" xfId="0" applyFont="1" applyFill="1" applyBorder="1" applyAlignment="1">
      <alignment horizontal="center" vertical="center"/>
    </xf>
    <xf numFmtId="0" fontId="2" fillId="4" borderId="36" xfId="0" applyFont="1" applyFill="1" applyBorder="1" applyAlignment="1">
      <alignment horizontal="center" vertical="center"/>
    </xf>
    <xf numFmtId="38" fontId="2" fillId="4" borderId="7" xfId="3" applyFont="1" applyFill="1" applyBorder="1" applyAlignment="1">
      <alignment vertical="center"/>
    </xf>
    <xf numFmtId="0" fontId="2" fillId="0" borderId="3" xfId="0" applyFont="1" applyBorder="1" applyAlignment="1">
      <alignment horizontal="left" vertical="center" shrinkToFit="1"/>
    </xf>
    <xf numFmtId="38" fontId="2" fillId="4" borderId="3" xfId="3" applyFont="1" applyFill="1" applyBorder="1" applyAlignment="1">
      <alignment vertical="center"/>
    </xf>
    <xf numFmtId="0" fontId="2" fillId="2" borderId="25" xfId="0" applyFont="1" applyFill="1" applyBorder="1" applyAlignment="1">
      <alignment horizontal="center" vertical="center"/>
    </xf>
    <xf numFmtId="0" fontId="2" fillId="3" borderId="0" xfId="0" applyFont="1" applyFill="1" applyAlignment="1" applyProtection="1">
      <alignment horizontal="left" vertical="top" wrapText="1" shrinkToFit="1"/>
      <protection locked="0"/>
    </xf>
    <xf numFmtId="0" fontId="2" fillId="2" borderId="0" xfId="0" applyFont="1" applyFill="1" applyAlignment="1">
      <alignment horizontal="left" vertical="top" wrapText="1"/>
    </xf>
    <xf numFmtId="0" fontId="2" fillId="3" borderId="0" xfId="0" applyFont="1" applyFill="1" applyAlignment="1" applyProtection="1">
      <alignment horizontal="center" vertical="center"/>
      <protection locked="0"/>
    </xf>
    <xf numFmtId="0" fontId="2" fillId="3" borderId="0" xfId="0" applyFont="1" applyFill="1" applyAlignment="1" applyProtection="1">
      <alignment horizontal="left" vertical="center" shrinkToFit="1"/>
      <protection locked="0"/>
    </xf>
    <xf numFmtId="38" fontId="2" fillId="4" borderId="0" xfId="3" applyFont="1" applyFill="1" applyBorder="1" applyAlignment="1" applyProtection="1">
      <alignment horizontal="right" vertical="center" shrinkToFit="1"/>
    </xf>
    <xf numFmtId="38" fontId="2" fillId="3" borderId="0" xfId="3" applyFont="1" applyFill="1" applyBorder="1" applyAlignment="1" applyProtection="1">
      <alignment vertical="center" shrinkToFit="1"/>
      <protection locked="0"/>
    </xf>
    <xf numFmtId="38" fontId="2" fillId="3" borderId="0" xfId="3" applyFont="1" applyFill="1" applyBorder="1" applyAlignment="1" applyProtection="1">
      <alignment horizontal="right" vertical="center" shrinkToFit="1"/>
      <protection locked="0"/>
    </xf>
    <xf numFmtId="0" fontId="3" fillId="6" borderId="12" xfId="0" applyFont="1" applyFill="1" applyBorder="1" applyAlignment="1">
      <alignment horizontal="center" vertical="center"/>
    </xf>
    <xf numFmtId="176" fontId="2" fillId="3" borderId="7" xfId="3" applyNumberFormat="1" applyFont="1" applyFill="1" applyBorder="1" applyAlignment="1" applyProtection="1">
      <alignment vertical="center" shrinkToFit="1"/>
      <protection locked="0"/>
    </xf>
    <xf numFmtId="0" fontId="3" fillId="0" borderId="12" xfId="0" applyFont="1" applyBorder="1" applyAlignment="1">
      <alignment horizontal="center" vertical="center"/>
    </xf>
    <xf numFmtId="0" fontId="3" fillId="2" borderId="12" xfId="0" applyFont="1" applyFill="1" applyBorder="1" applyAlignment="1">
      <alignment horizontal="left" vertical="center"/>
    </xf>
    <xf numFmtId="0" fontId="3" fillId="0" borderId="0" xfId="0" applyFont="1" applyAlignment="1">
      <alignment horizontal="left" vertical="center"/>
    </xf>
    <xf numFmtId="0" fontId="14" fillId="2" borderId="0" xfId="0" applyFont="1" applyFill="1" applyAlignment="1">
      <alignment horizontal="center" vertical="center"/>
    </xf>
    <xf numFmtId="0" fontId="14" fillId="2" borderId="56" xfId="0" applyFont="1" applyFill="1" applyBorder="1" applyAlignment="1">
      <alignment horizontal="center" vertical="center"/>
    </xf>
    <xf numFmtId="184" fontId="2" fillId="4" borderId="3" xfId="0" applyNumberFormat="1" applyFont="1" applyFill="1" applyBorder="1" applyAlignment="1">
      <alignment horizontal="right" vertical="center"/>
    </xf>
    <xf numFmtId="0" fontId="2" fillId="4" borderId="17" xfId="0" applyFont="1" applyFill="1" applyBorder="1" applyAlignment="1">
      <alignment horizontal="center" vertical="center"/>
    </xf>
    <xf numFmtId="0" fontId="2" fillId="4" borderId="40" xfId="0" applyFont="1" applyFill="1" applyBorder="1" applyAlignment="1">
      <alignment horizontal="center" vertical="center"/>
    </xf>
    <xf numFmtId="182" fontId="2" fillId="4" borderId="17" xfId="0" applyNumberFormat="1" applyFont="1" applyFill="1" applyBorder="1" applyAlignment="1">
      <alignment horizontal="center" vertical="center" shrinkToFit="1"/>
    </xf>
    <xf numFmtId="182" fontId="2" fillId="4" borderId="40" xfId="0" applyNumberFormat="1" applyFont="1" applyFill="1" applyBorder="1" applyAlignment="1">
      <alignment horizontal="center" vertical="center" shrinkToFit="1"/>
    </xf>
    <xf numFmtId="0" fontId="2" fillId="3" borderId="30" xfId="0" applyFont="1" applyFill="1" applyBorder="1" applyAlignment="1" applyProtection="1">
      <alignment horizontal="center" vertical="center"/>
      <protection locked="0"/>
    </xf>
    <xf numFmtId="0" fontId="2" fillId="2" borderId="30" xfId="0" applyFont="1" applyFill="1" applyBorder="1" applyAlignment="1">
      <alignment horizontal="left" vertical="center"/>
    </xf>
    <xf numFmtId="0" fontId="2" fillId="2" borderId="26" xfId="0" applyFont="1" applyFill="1" applyBorder="1" applyAlignment="1">
      <alignment horizontal="center" vertical="center"/>
    </xf>
    <xf numFmtId="0" fontId="2" fillId="3" borderId="41" xfId="0" applyFont="1" applyFill="1" applyBorder="1" applyAlignment="1" applyProtection="1">
      <alignment horizontal="center" vertical="center"/>
      <protection locked="0"/>
    </xf>
    <xf numFmtId="0" fontId="2" fillId="2" borderId="31" xfId="0" applyFont="1" applyFill="1" applyBorder="1" applyAlignment="1">
      <alignment horizontal="left" vertical="center"/>
    </xf>
    <xf numFmtId="0" fontId="2" fillId="0" borderId="0" xfId="0" applyFont="1" applyAlignment="1">
      <alignment horizontal="left" vertical="center" shrinkToFit="1"/>
    </xf>
    <xf numFmtId="0" fontId="2" fillId="0" borderId="5" xfId="0" applyFont="1" applyBorder="1" applyAlignment="1">
      <alignment horizontal="left" vertical="center" shrinkToFit="1"/>
    </xf>
    <xf numFmtId="38" fontId="2" fillId="4" borderId="5" xfId="3" applyFont="1" applyFill="1" applyBorder="1" applyAlignment="1" applyProtection="1">
      <alignment horizontal="right" vertical="center"/>
      <protection locked="0"/>
    </xf>
    <xf numFmtId="0" fontId="2" fillId="0" borderId="26" xfId="0" applyFont="1" applyBorder="1" applyAlignment="1">
      <alignment horizontal="center" vertical="center"/>
    </xf>
    <xf numFmtId="0" fontId="2" fillId="0" borderId="27" xfId="0" applyFont="1" applyBorder="1" applyAlignment="1">
      <alignment horizontal="center" vertical="center"/>
    </xf>
    <xf numFmtId="38" fontId="2" fillId="4" borderId="1" xfId="3" applyFont="1" applyFill="1" applyBorder="1" applyAlignment="1">
      <alignment horizontal="right" vertical="center"/>
    </xf>
    <xf numFmtId="0" fontId="21" fillId="4" borderId="5" xfId="0" applyFont="1" applyFill="1" applyBorder="1" applyAlignment="1">
      <alignment horizontal="center" vertical="center" shrinkToFit="1"/>
    </xf>
    <xf numFmtId="0" fontId="23" fillId="0" borderId="25" xfId="0" applyFont="1" applyBorder="1" applyAlignment="1">
      <alignment horizontal="center" vertical="center"/>
    </xf>
    <xf numFmtId="0" fontId="23" fillId="0" borderId="26" xfId="0" applyFont="1" applyBorder="1" applyAlignment="1">
      <alignment horizontal="center" vertical="center"/>
    </xf>
    <xf numFmtId="0" fontId="2" fillId="3" borderId="0" xfId="0" applyFont="1" applyFill="1" applyAlignment="1" applyProtection="1">
      <alignment horizontal="center" vertical="center" shrinkToFit="1"/>
      <protection locked="0"/>
    </xf>
    <xf numFmtId="0" fontId="2" fillId="3" borderId="0" xfId="0" applyFont="1" applyFill="1" applyAlignment="1" applyProtection="1">
      <alignment horizontal="left" vertical="top" wrapText="1"/>
      <protection locked="0"/>
    </xf>
    <xf numFmtId="0" fontId="14" fillId="3" borderId="0" xfId="0" applyFont="1" applyFill="1" applyAlignment="1" applyProtection="1">
      <alignment horizontal="center" vertical="center" shrinkToFit="1"/>
      <protection locked="0"/>
    </xf>
    <xf numFmtId="38" fontId="2" fillId="3" borderId="1" xfId="3" applyFont="1" applyFill="1" applyBorder="1" applyAlignment="1" applyProtection="1">
      <alignment vertical="center" shrinkToFit="1"/>
      <protection locked="0"/>
    </xf>
    <xf numFmtId="176" fontId="14" fillId="4" borderId="49" xfId="3" applyNumberFormat="1" applyFont="1" applyFill="1" applyBorder="1" applyAlignment="1">
      <alignment horizontal="right" vertical="center" shrinkToFit="1"/>
    </xf>
    <xf numFmtId="38" fontId="46" fillId="3" borderId="5" xfId="3" applyFont="1" applyFill="1" applyBorder="1" applyAlignment="1" applyProtection="1">
      <alignment horizontal="right" vertical="center" shrinkToFit="1"/>
      <protection locked="0"/>
    </xf>
    <xf numFmtId="38" fontId="46" fillId="3" borderId="3" xfId="3" applyFont="1" applyFill="1" applyBorder="1" applyAlignment="1" applyProtection="1">
      <alignment vertical="center" shrinkToFit="1"/>
      <protection locked="0"/>
    </xf>
    <xf numFmtId="38" fontId="46" fillId="4" borderId="1" xfId="3" applyFont="1" applyFill="1" applyBorder="1" applyAlignment="1" applyProtection="1">
      <alignment vertical="center" shrinkToFit="1"/>
      <protection locked="0"/>
    </xf>
    <xf numFmtId="38" fontId="46" fillId="3" borderId="5" xfId="3" applyFont="1" applyFill="1" applyBorder="1" applyAlignment="1" applyProtection="1">
      <alignment horizontal="right" vertical="center"/>
      <protection locked="0"/>
    </xf>
    <xf numFmtId="38" fontId="46" fillId="3" borderId="1" xfId="3" applyFont="1" applyFill="1" applyBorder="1" applyAlignment="1" applyProtection="1">
      <alignment horizontal="right" vertical="center" shrinkToFit="1"/>
      <protection locked="0"/>
    </xf>
    <xf numFmtId="38" fontId="46" fillId="4" borderId="11" xfId="3" applyFont="1" applyFill="1" applyBorder="1" applyAlignment="1">
      <alignment horizontal="right" vertical="center" shrinkToFit="1"/>
    </xf>
    <xf numFmtId="38" fontId="46" fillId="3" borderId="12" xfId="3" applyFont="1" applyFill="1" applyBorder="1" applyAlignment="1" applyProtection="1">
      <alignment horizontal="right" vertical="center" shrinkToFit="1"/>
      <protection locked="0"/>
    </xf>
    <xf numFmtId="0" fontId="57" fillId="2" borderId="8" xfId="0" applyFont="1" applyFill="1" applyBorder="1" applyAlignment="1" applyProtection="1">
      <alignment horizontal="center" vertical="center"/>
      <protection locked="0"/>
    </xf>
    <xf numFmtId="38" fontId="50" fillId="3" borderId="5" xfId="3" applyFont="1" applyFill="1" applyBorder="1" applyAlignment="1" applyProtection="1">
      <alignment horizontal="right" vertical="center" shrinkToFit="1"/>
      <protection locked="0"/>
    </xf>
    <xf numFmtId="38" fontId="46" fillId="4" borderId="12" xfId="3" applyFont="1" applyFill="1" applyBorder="1" applyAlignment="1">
      <alignment horizontal="right" vertical="center" shrinkToFit="1"/>
    </xf>
    <xf numFmtId="38" fontId="46" fillId="3" borderId="8" xfId="3" applyFont="1" applyFill="1" applyBorder="1" applyAlignment="1" applyProtection="1">
      <alignment horizontal="right" vertical="center" shrinkToFit="1"/>
      <protection locked="0"/>
    </xf>
    <xf numFmtId="38" fontId="46" fillId="4" borderId="5" xfId="3" applyFont="1" applyFill="1" applyBorder="1" applyAlignment="1" applyProtection="1">
      <alignment horizontal="right" vertical="center" shrinkToFit="1"/>
      <protection locked="0"/>
    </xf>
    <xf numFmtId="38" fontId="2" fillId="3" borderId="7" xfId="3" applyFont="1" applyFill="1" applyBorder="1" applyAlignment="1" applyProtection="1">
      <alignment horizontal="right" vertical="center" shrinkToFit="1"/>
      <protection locked="0"/>
    </xf>
    <xf numFmtId="38" fontId="2" fillId="3" borderId="11" xfId="3" applyFont="1" applyFill="1" applyBorder="1" applyAlignment="1" applyProtection="1">
      <alignment horizontal="right" vertical="center" shrinkToFit="1"/>
      <protection locked="0"/>
    </xf>
    <xf numFmtId="38" fontId="2" fillId="4" borderId="26" xfId="3" applyFont="1" applyFill="1" applyBorder="1" applyAlignment="1" applyProtection="1">
      <alignment horizontal="right" vertical="center" shrinkToFit="1"/>
    </xf>
    <xf numFmtId="0" fontId="2" fillId="2" borderId="8" xfId="0" applyFont="1" applyFill="1" applyBorder="1" applyAlignment="1" applyProtection="1">
      <alignment horizontal="center" vertical="center"/>
      <protection locked="0"/>
    </xf>
    <xf numFmtId="0" fontId="46" fillId="4" borderId="5" xfId="0" applyFont="1" applyFill="1" applyBorder="1" applyAlignment="1">
      <alignment horizontal="center" vertical="center"/>
    </xf>
    <xf numFmtId="38" fontId="46" fillId="4" borderId="5" xfId="3" applyFont="1" applyFill="1" applyBorder="1" applyAlignment="1">
      <alignment horizontal="right" vertical="center" shrinkToFit="1"/>
    </xf>
    <xf numFmtId="0" fontId="46" fillId="2" borderId="3" xfId="0" applyFont="1" applyFill="1" applyBorder="1">
      <alignment vertical="center"/>
    </xf>
    <xf numFmtId="0" fontId="46" fillId="2" borderId="30" xfId="0" applyFont="1" applyFill="1" applyBorder="1" applyAlignment="1">
      <alignment horizontal="center" vertical="center"/>
    </xf>
    <xf numFmtId="0" fontId="46" fillId="2" borderId="17" xfId="0" applyFont="1" applyFill="1" applyBorder="1" applyAlignment="1">
      <alignment horizontal="center" vertical="center"/>
    </xf>
    <xf numFmtId="0" fontId="46" fillId="2" borderId="5" xfId="0" applyFont="1" applyFill="1" applyBorder="1" applyAlignment="1">
      <alignment horizontal="center" vertical="center"/>
    </xf>
    <xf numFmtId="0" fontId="46" fillId="2" borderId="21" xfId="0" applyFont="1" applyFill="1" applyBorder="1" applyAlignment="1">
      <alignment horizontal="center" vertical="center"/>
    </xf>
    <xf numFmtId="0" fontId="46" fillId="2" borderId="5" xfId="0" applyFont="1" applyFill="1" applyBorder="1">
      <alignment vertical="center"/>
    </xf>
    <xf numFmtId="0" fontId="46" fillId="3" borderId="5" xfId="0" applyFont="1" applyFill="1" applyBorder="1" applyAlignment="1" applyProtection="1">
      <alignment horizontal="center" vertical="center"/>
      <protection locked="0"/>
    </xf>
    <xf numFmtId="0" fontId="46" fillId="3" borderId="5" xfId="0" applyFont="1" applyFill="1" applyBorder="1" applyAlignment="1" applyProtection="1">
      <alignment horizontal="center" vertical="center" shrinkToFit="1"/>
      <protection locked="0"/>
    </xf>
    <xf numFmtId="0" fontId="46" fillId="4" borderId="5" xfId="0" applyFont="1" applyFill="1" applyBorder="1" applyAlignment="1">
      <alignment horizontal="right" vertical="center"/>
    </xf>
    <xf numFmtId="0" fontId="2" fillId="3" borderId="17" xfId="0" applyFont="1" applyFill="1" applyBorder="1" applyProtection="1">
      <alignment vertical="center"/>
      <protection locked="0"/>
    </xf>
    <xf numFmtId="0" fontId="2" fillId="3" borderId="5" xfId="0" applyFont="1" applyFill="1" applyBorder="1" applyProtection="1">
      <alignment vertical="center"/>
      <protection locked="0"/>
    </xf>
    <xf numFmtId="0" fontId="2" fillId="3" borderId="6" xfId="0" applyFont="1" applyFill="1" applyBorder="1" applyProtection="1">
      <alignment vertical="center"/>
      <protection locked="0"/>
    </xf>
    <xf numFmtId="0" fontId="46" fillId="2" borderId="8" xfId="0" applyFont="1" applyFill="1" applyBorder="1" applyAlignment="1">
      <alignment horizontal="center" vertical="center"/>
    </xf>
    <xf numFmtId="0" fontId="46" fillId="2" borderId="7" xfId="0" applyFont="1" applyFill="1" applyBorder="1" applyAlignment="1">
      <alignment horizontal="center" vertical="center"/>
    </xf>
    <xf numFmtId="0" fontId="46" fillId="2" borderId="7" xfId="0" applyFont="1" applyFill="1" applyBorder="1">
      <alignment vertical="center"/>
    </xf>
    <xf numFmtId="0" fontId="46" fillId="2" borderId="6" xfId="0" applyFont="1" applyFill="1" applyBorder="1" applyAlignment="1">
      <alignment horizontal="center" vertical="center"/>
    </xf>
    <xf numFmtId="0" fontId="46" fillId="4" borderId="5" xfId="0" applyFont="1" applyFill="1" applyBorder="1" applyAlignment="1">
      <alignment horizontal="center" vertical="center" shrinkToFit="1"/>
    </xf>
    <xf numFmtId="0" fontId="2" fillId="2" borderId="33" xfId="0" applyFont="1" applyFill="1" applyBorder="1" applyAlignment="1">
      <alignment horizontal="left" vertical="center"/>
    </xf>
    <xf numFmtId="0" fontId="2" fillId="2" borderId="11" xfId="0" applyFont="1" applyFill="1" applyBorder="1" applyAlignment="1">
      <alignment horizontal="left" vertical="center"/>
    </xf>
    <xf numFmtId="0" fontId="14" fillId="4" borderId="25" xfId="0" applyFont="1" applyFill="1" applyBorder="1" applyAlignment="1">
      <alignment horizontal="center" vertical="center"/>
    </xf>
    <xf numFmtId="0" fontId="14" fillId="4" borderId="36" xfId="0" applyFont="1" applyFill="1" applyBorder="1" applyAlignment="1">
      <alignment horizontal="center" vertical="center"/>
    </xf>
    <xf numFmtId="0" fontId="46" fillId="3" borderId="25" xfId="0" applyFont="1" applyFill="1" applyBorder="1" applyAlignment="1" applyProtection="1">
      <alignment horizontal="center" vertical="center"/>
      <protection locked="0"/>
    </xf>
    <xf numFmtId="0" fontId="46" fillId="3" borderId="27" xfId="0" applyFont="1" applyFill="1" applyBorder="1" applyAlignment="1" applyProtection="1">
      <alignment horizontal="center" vertical="center"/>
      <protection locked="0"/>
    </xf>
    <xf numFmtId="0" fontId="46" fillId="2" borderId="6" xfId="0" applyFont="1" applyFill="1" applyBorder="1" applyAlignment="1">
      <alignment horizontal="left" vertical="center"/>
    </xf>
    <xf numFmtId="0" fontId="46" fillId="2" borderId="30" xfId="0" applyFont="1" applyFill="1" applyBorder="1" applyAlignment="1">
      <alignment horizontal="left" vertical="center"/>
    </xf>
    <xf numFmtId="0" fontId="46" fillId="2" borderId="4" xfId="0" applyFont="1" applyFill="1" applyBorder="1" applyAlignment="1">
      <alignment horizontal="left" vertical="center"/>
    </xf>
    <xf numFmtId="0" fontId="46" fillId="2" borderId="31" xfId="0" applyFont="1" applyFill="1" applyBorder="1" applyAlignment="1">
      <alignment horizontal="left" vertical="center"/>
    </xf>
    <xf numFmtId="49" fontId="2" fillId="3" borderId="17" xfId="0" applyNumberFormat="1" applyFont="1" applyFill="1" applyBorder="1" applyAlignment="1" applyProtection="1">
      <alignment horizontal="left" vertical="center"/>
      <protection locked="0"/>
    </xf>
    <xf numFmtId="49" fontId="2" fillId="3" borderId="5" xfId="0" applyNumberFormat="1" applyFont="1" applyFill="1" applyBorder="1" applyAlignment="1" applyProtection="1">
      <alignment horizontal="left" vertical="center"/>
      <protection locked="0"/>
    </xf>
    <xf numFmtId="49" fontId="2" fillId="3" borderId="6" xfId="0" applyNumberFormat="1" applyFont="1" applyFill="1" applyBorder="1" applyAlignment="1" applyProtection="1">
      <alignment horizontal="left" vertical="center"/>
      <protection locked="0"/>
    </xf>
    <xf numFmtId="38" fontId="2" fillId="4" borderId="0" xfId="3" applyFont="1" applyFill="1" applyBorder="1" applyAlignment="1" applyProtection="1">
      <alignment vertical="center" shrinkToFit="1"/>
      <protection locked="0"/>
    </xf>
    <xf numFmtId="176" fontId="2" fillId="4" borderId="49" xfId="3" applyNumberFormat="1" applyFont="1" applyFill="1" applyBorder="1" applyAlignment="1" applyProtection="1">
      <alignment vertical="center" shrinkToFit="1"/>
    </xf>
    <xf numFmtId="38" fontId="57" fillId="4" borderId="5" xfId="3" applyFont="1" applyFill="1" applyBorder="1" applyAlignment="1" applyProtection="1">
      <alignment horizontal="right" vertical="center" shrinkToFit="1"/>
      <protection locked="0"/>
    </xf>
    <xf numFmtId="38" fontId="2" fillId="4" borderId="5" xfId="3" applyFont="1" applyFill="1" applyBorder="1" applyAlignment="1" applyProtection="1">
      <alignment horizontal="right" vertical="center" shrinkToFit="1"/>
      <protection locked="0"/>
    </xf>
    <xf numFmtId="38" fontId="57" fillId="3" borderId="3" xfId="3" applyFont="1" applyFill="1" applyBorder="1" applyAlignment="1" applyProtection="1">
      <alignment vertical="center" shrinkToFit="1"/>
      <protection locked="0"/>
    </xf>
    <xf numFmtId="38" fontId="57" fillId="4" borderId="1" xfId="3" applyFont="1" applyFill="1" applyBorder="1" applyAlignment="1" applyProtection="1">
      <alignment vertical="center" shrinkToFit="1"/>
      <protection locked="0"/>
    </xf>
    <xf numFmtId="38" fontId="57" fillId="4" borderId="5" xfId="3" applyFont="1" applyFill="1" applyBorder="1" applyAlignment="1">
      <alignment horizontal="right" vertical="center" shrinkToFit="1"/>
    </xf>
    <xf numFmtId="38" fontId="57" fillId="3" borderId="3" xfId="3" applyFont="1" applyFill="1" applyBorder="1" applyAlignment="1" applyProtection="1">
      <alignment horizontal="right" vertical="center" shrinkToFit="1"/>
      <protection locked="0"/>
    </xf>
    <xf numFmtId="38" fontId="57" fillId="4" borderId="1" xfId="3" applyFont="1" applyFill="1" applyBorder="1" applyAlignment="1">
      <alignment horizontal="right" vertical="center" shrinkToFit="1"/>
    </xf>
    <xf numFmtId="38" fontId="57" fillId="3" borderId="5" xfId="3" applyFont="1" applyFill="1" applyBorder="1" applyAlignment="1" applyProtection="1">
      <alignment horizontal="right" vertical="center" shrinkToFit="1"/>
      <protection locked="0"/>
    </xf>
    <xf numFmtId="38" fontId="57" fillId="3" borderId="0" xfId="3" applyFont="1" applyFill="1" applyBorder="1" applyAlignment="1" applyProtection="1">
      <alignment horizontal="right" vertical="center" shrinkToFit="1"/>
      <protection locked="0"/>
    </xf>
    <xf numFmtId="176" fontId="57" fillId="4" borderId="49" xfId="3" applyNumberFormat="1" applyFont="1" applyFill="1" applyBorder="1" applyAlignment="1">
      <alignment horizontal="right" vertical="center" shrinkToFit="1"/>
    </xf>
    <xf numFmtId="0" fontId="58" fillId="0" borderId="12" xfId="0" applyFont="1" applyBorder="1" applyAlignment="1">
      <alignment horizontal="center" vertical="center"/>
    </xf>
    <xf numFmtId="176" fontId="57" fillId="4" borderId="7" xfId="3" applyNumberFormat="1" applyFont="1" applyFill="1" applyBorder="1" applyAlignment="1">
      <alignment horizontal="right" vertical="center" shrinkToFit="1"/>
    </xf>
    <xf numFmtId="0" fontId="57" fillId="2" borderId="32" xfId="0" applyFont="1" applyFill="1" applyBorder="1" applyAlignment="1">
      <alignment horizontal="left" vertical="center"/>
    </xf>
    <xf numFmtId="0" fontId="57" fillId="2" borderId="12" xfId="0" applyFont="1" applyFill="1" applyBorder="1" applyAlignment="1">
      <alignment horizontal="left" vertical="center"/>
    </xf>
    <xf numFmtId="38" fontId="57" fillId="3" borderId="12" xfId="3" applyFont="1" applyFill="1" applyBorder="1" applyAlignment="1" applyProtection="1">
      <alignment horizontal="right" vertical="center" shrinkToFit="1"/>
      <protection locked="0"/>
    </xf>
    <xf numFmtId="0" fontId="57" fillId="2" borderId="8" xfId="0" applyFont="1" applyFill="1" applyBorder="1" applyAlignment="1">
      <alignment horizontal="center" vertical="center"/>
    </xf>
    <xf numFmtId="38" fontId="57" fillId="3" borderId="5" xfId="3" applyFont="1" applyFill="1" applyBorder="1" applyAlignment="1" applyProtection="1">
      <alignment vertical="center"/>
      <protection locked="0"/>
    </xf>
    <xf numFmtId="38" fontId="57" fillId="3" borderId="1" xfId="3" applyFont="1" applyFill="1" applyBorder="1" applyAlignment="1" applyProtection="1">
      <alignment horizontal="right" vertical="center" shrinkToFit="1"/>
      <protection locked="0"/>
    </xf>
    <xf numFmtId="38" fontId="57" fillId="4" borderId="11" xfId="3" applyFont="1" applyFill="1" applyBorder="1" applyAlignment="1">
      <alignment horizontal="right" vertical="center" shrinkToFit="1"/>
    </xf>
    <xf numFmtId="0" fontId="57" fillId="3" borderId="17" xfId="0" applyFont="1" applyFill="1" applyBorder="1" applyAlignment="1" applyProtection="1">
      <alignment horizontal="center" vertical="center"/>
      <protection locked="0"/>
    </xf>
    <xf numFmtId="0" fontId="57" fillId="3" borderId="5" xfId="0" applyFont="1" applyFill="1" applyBorder="1" applyAlignment="1" applyProtection="1">
      <alignment horizontal="center" vertical="center"/>
      <protection locked="0"/>
    </xf>
    <xf numFmtId="0" fontId="57" fillId="0" borderId="33" xfId="0" applyFont="1" applyBorder="1" applyAlignment="1">
      <alignment horizontal="right" vertical="center"/>
    </xf>
    <xf numFmtId="0" fontId="57" fillId="0" borderId="11" xfId="0" applyFont="1" applyBorder="1" applyAlignment="1">
      <alignment horizontal="right" vertical="center"/>
    </xf>
    <xf numFmtId="0" fontId="57" fillId="0" borderId="52" xfId="0" applyFont="1" applyBorder="1" applyAlignment="1">
      <alignment horizontal="right" vertical="center"/>
    </xf>
    <xf numFmtId="38" fontId="57" fillId="4" borderId="33" xfId="3" applyFont="1" applyFill="1" applyBorder="1" applyAlignment="1">
      <alignment horizontal="right" vertical="center" shrinkToFit="1"/>
    </xf>
    <xf numFmtId="38" fontId="57" fillId="3" borderId="8" xfId="3" applyFont="1" applyFill="1" applyBorder="1" applyAlignment="1" applyProtection="1">
      <alignment horizontal="right" vertical="center" shrinkToFit="1"/>
      <protection locked="0"/>
    </xf>
    <xf numFmtId="0" fontId="2" fillId="2" borderId="8" xfId="0" applyFont="1" applyFill="1" applyBorder="1" applyAlignment="1">
      <alignment horizontal="center" vertical="center"/>
    </xf>
    <xf numFmtId="0" fontId="57" fillId="4" borderId="5" xfId="0" applyFont="1" applyFill="1" applyBorder="1" applyAlignment="1" applyProtection="1">
      <alignment horizontal="center" vertical="center"/>
      <protection locked="0"/>
    </xf>
    <xf numFmtId="38" fontId="57" fillId="4" borderId="17" xfId="3" applyFont="1" applyFill="1" applyBorder="1" applyAlignment="1">
      <alignment horizontal="center" vertical="center"/>
    </xf>
    <xf numFmtId="38" fontId="57" fillId="4" borderId="5" xfId="3" applyFont="1" applyFill="1" applyBorder="1" applyAlignment="1">
      <alignment horizontal="center" vertical="center"/>
    </xf>
    <xf numFmtId="38" fontId="57" fillId="4" borderId="17" xfId="3" applyFont="1" applyFill="1" applyBorder="1" applyAlignment="1">
      <alignment horizontal="center" vertical="center" shrinkToFit="1"/>
    </xf>
    <xf numFmtId="38" fontId="57" fillId="4" borderId="5" xfId="3" applyFont="1" applyFill="1" applyBorder="1" applyAlignment="1">
      <alignment horizontal="center" vertical="center" shrinkToFit="1"/>
    </xf>
    <xf numFmtId="0" fontId="57" fillId="4" borderId="5" xfId="0" applyFont="1" applyFill="1" applyBorder="1" applyAlignment="1">
      <alignment horizontal="center" vertical="center"/>
    </xf>
    <xf numFmtId="0" fontId="57" fillId="0" borderId="17" xfId="0" applyFont="1" applyBorder="1" applyAlignment="1">
      <alignment horizontal="right" vertical="center"/>
    </xf>
    <xf numFmtId="0" fontId="57" fillId="0" borderId="5" xfId="0" applyFont="1" applyBorder="1" applyAlignment="1">
      <alignment horizontal="right" vertical="center"/>
    </xf>
    <xf numFmtId="0" fontId="57" fillId="0" borderId="6" xfId="0" applyFont="1" applyBorder="1" applyAlignment="1">
      <alignment horizontal="right" vertical="center"/>
    </xf>
    <xf numFmtId="38" fontId="57" fillId="4" borderId="17" xfId="3" applyFont="1" applyFill="1" applyBorder="1" applyAlignment="1">
      <alignment horizontal="right" vertical="center"/>
    </xf>
    <xf numFmtId="38" fontId="57" fillId="4" borderId="5" xfId="3" applyFont="1" applyFill="1" applyBorder="1" applyAlignment="1">
      <alignment horizontal="right" vertical="center"/>
    </xf>
    <xf numFmtId="38" fontId="57" fillId="4" borderId="17" xfId="3" applyFont="1" applyFill="1" applyBorder="1" applyAlignment="1">
      <alignment horizontal="right" vertical="center" shrinkToFit="1"/>
    </xf>
    <xf numFmtId="0" fontId="57" fillId="0" borderId="3" xfId="0" applyFont="1" applyBorder="1">
      <alignment vertical="center"/>
    </xf>
    <xf numFmtId="0" fontId="57" fillId="0" borderId="17" xfId="0" applyFont="1" applyBorder="1" applyAlignment="1">
      <alignment horizontal="center" vertical="center"/>
    </xf>
    <xf numFmtId="0" fontId="57" fillId="0" borderId="5" xfId="0" applyFont="1" applyBorder="1" applyAlignment="1">
      <alignment horizontal="center" vertical="center"/>
    </xf>
    <xf numFmtId="0" fontId="57" fillId="0" borderId="6" xfId="0" applyFont="1" applyBorder="1" applyAlignment="1">
      <alignment horizontal="center" vertical="center"/>
    </xf>
    <xf numFmtId="0" fontId="57" fillId="0" borderId="21" xfId="0" applyFont="1" applyBorder="1" applyAlignment="1">
      <alignment horizontal="center" vertical="center"/>
    </xf>
    <xf numFmtId="38" fontId="57" fillId="3" borderId="17" xfId="3" applyFont="1" applyFill="1" applyBorder="1" applyAlignment="1" applyProtection="1">
      <alignment horizontal="center" vertical="center"/>
      <protection locked="0"/>
    </xf>
    <xf numFmtId="38" fontId="57" fillId="3" borderId="5" xfId="3" applyFont="1" applyFill="1" applyBorder="1" applyAlignment="1" applyProtection="1">
      <alignment horizontal="center" vertical="center"/>
      <protection locked="0"/>
    </xf>
    <xf numFmtId="38" fontId="57" fillId="3" borderId="17" xfId="3" applyFont="1" applyFill="1" applyBorder="1" applyAlignment="1" applyProtection="1">
      <alignment horizontal="center" vertical="center" shrinkToFit="1"/>
      <protection locked="0"/>
    </xf>
    <xf numFmtId="38" fontId="57" fillId="3" borderId="5" xfId="3" applyFont="1" applyFill="1" applyBorder="1" applyAlignment="1" applyProtection="1">
      <alignment horizontal="center" vertical="center" shrinkToFit="1"/>
      <protection locked="0"/>
    </xf>
    <xf numFmtId="0" fontId="57" fillId="0" borderId="5" xfId="0" applyFont="1" applyBorder="1">
      <alignment vertical="center"/>
    </xf>
    <xf numFmtId="0" fontId="57" fillId="4" borderId="17" xfId="0" applyFont="1" applyFill="1" applyBorder="1" applyAlignment="1">
      <alignment horizontal="center" vertical="center"/>
    </xf>
    <xf numFmtId="0" fontId="57" fillId="3" borderId="17" xfId="0" applyFont="1" applyFill="1" applyBorder="1" applyAlignment="1" applyProtection="1">
      <alignment horizontal="center" vertical="center" shrinkToFit="1"/>
      <protection locked="0"/>
    </xf>
    <xf numFmtId="0" fontId="57" fillId="3" borderId="5" xfId="0" applyFont="1" applyFill="1" applyBorder="1" applyAlignment="1" applyProtection="1">
      <alignment horizontal="center" vertical="center" shrinkToFit="1"/>
      <protection locked="0"/>
    </xf>
    <xf numFmtId="0" fontId="57" fillId="3" borderId="6" xfId="0" applyFont="1" applyFill="1" applyBorder="1" applyAlignment="1" applyProtection="1">
      <alignment horizontal="center" vertical="center" shrinkToFit="1"/>
      <protection locked="0"/>
    </xf>
    <xf numFmtId="0" fontId="2" fillId="0" borderId="12" xfId="0" applyFont="1" applyBorder="1" applyAlignment="1">
      <alignment horizontal="center" vertical="center"/>
    </xf>
    <xf numFmtId="0" fontId="57" fillId="0" borderId="8" xfId="0" applyFont="1" applyBorder="1" applyAlignment="1">
      <alignment horizontal="center" vertical="center"/>
    </xf>
    <xf numFmtId="0" fontId="57" fillId="0" borderId="7" xfId="0" applyFont="1" applyBorder="1" applyAlignment="1">
      <alignment horizontal="center" vertical="center"/>
    </xf>
    <xf numFmtId="0" fontId="57" fillId="0" borderId="7" xfId="0" applyFont="1" applyBorder="1">
      <alignment vertical="center"/>
    </xf>
    <xf numFmtId="0" fontId="57" fillId="0" borderId="30" xfId="0" applyFont="1" applyBorder="1" applyAlignment="1">
      <alignment horizontal="center" vertical="center"/>
    </xf>
    <xf numFmtId="0" fontId="57" fillId="0" borderId="26" xfId="0" applyFont="1" applyBorder="1" applyAlignment="1">
      <alignment horizontal="center" vertical="center"/>
    </xf>
    <xf numFmtId="0" fontId="57" fillId="0" borderId="27" xfId="0" applyFont="1" applyBorder="1" applyAlignment="1">
      <alignment horizontal="center" vertical="center"/>
    </xf>
    <xf numFmtId="0" fontId="57" fillId="3" borderId="25" xfId="0" applyFont="1" applyFill="1" applyBorder="1" applyAlignment="1" applyProtection="1">
      <alignment horizontal="center" vertical="center"/>
      <protection locked="0"/>
    </xf>
    <xf numFmtId="0" fontId="57" fillId="3" borderId="27" xfId="0" applyFont="1" applyFill="1" applyBorder="1" applyAlignment="1" applyProtection="1">
      <alignment horizontal="center" vertical="center"/>
      <protection locked="0"/>
    </xf>
    <xf numFmtId="0" fontId="57" fillId="2" borderId="4" xfId="0" applyFont="1" applyFill="1" applyBorder="1" applyAlignment="1">
      <alignment horizontal="left" vertical="center"/>
    </xf>
    <xf numFmtId="0" fontId="57" fillId="2" borderId="31" xfId="0" applyFont="1" applyFill="1" applyBorder="1" applyAlignment="1">
      <alignment horizontal="left" vertical="center"/>
    </xf>
    <xf numFmtId="0" fontId="57" fillId="2" borderId="6" xfId="0" applyFont="1" applyFill="1" applyBorder="1" applyAlignment="1">
      <alignment horizontal="left" vertical="center"/>
    </xf>
    <xf numFmtId="0" fontId="57" fillId="2" borderId="30" xfId="0" applyFont="1" applyFill="1" applyBorder="1" applyAlignment="1">
      <alignment horizontal="left" vertical="center"/>
    </xf>
    <xf numFmtId="176" fontId="2" fillId="4" borderId="49" xfId="3" applyNumberFormat="1" applyFont="1" applyFill="1" applyBorder="1" applyAlignment="1">
      <alignment vertical="center" shrinkToFit="1"/>
    </xf>
    <xf numFmtId="176" fontId="2" fillId="4" borderId="7" xfId="3" applyNumberFormat="1" applyFont="1" applyFill="1" applyBorder="1" applyAlignment="1">
      <alignment horizontal="right" vertical="center" shrinkToFit="1"/>
    </xf>
    <xf numFmtId="38" fontId="14" fillId="3" borderId="5" xfId="3" applyFont="1" applyFill="1" applyBorder="1" applyAlignment="1" applyProtection="1">
      <alignment horizontal="right" vertical="center" shrinkToFit="1"/>
      <protection locked="0"/>
    </xf>
    <xf numFmtId="38" fontId="14" fillId="3" borderId="0" xfId="3" applyFont="1" applyFill="1" applyBorder="1" applyAlignment="1" applyProtection="1">
      <alignment horizontal="right" vertical="center" shrinkToFit="1"/>
      <protection locked="0"/>
    </xf>
    <xf numFmtId="38" fontId="46" fillId="3" borderId="5" xfId="3" applyFont="1" applyFill="1" applyBorder="1" applyAlignment="1" applyProtection="1">
      <alignment vertical="center"/>
      <protection locked="0"/>
    </xf>
    <xf numFmtId="38" fontId="14" fillId="4" borderId="11" xfId="3" applyFont="1" applyFill="1" applyBorder="1" applyAlignment="1">
      <alignment horizontal="right" vertical="center" shrinkToFit="1"/>
    </xf>
    <xf numFmtId="0" fontId="46" fillId="3" borderId="17" xfId="0" applyFont="1" applyFill="1" applyBorder="1" applyAlignment="1" applyProtection="1">
      <alignment horizontal="center" vertical="center"/>
      <protection locked="0"/>
    </xf>
    <xf numFmtId="0" fontId="46" fillId="0" borderId="33" xfId="0" applyFont="1" applyBorder="1" applyAlignment="1">
      <alignment horizontal="right" vertical="center"/>
    </xf>
    <xf numFmtId="0" fontId="46" fillId="0" borderId="11" xfId="0" applyFont="1" applyBorder="1" applyAlignment="1">
      <alignment horizontal="right" vertical="center"/>
    </xf>
    <xf numFmtId="0" fontId="46" fillId="0" borderId="52" xfId="0" applyFont="1" applyBorder="1" applyAlignment="1">
      <alignment horizontal="right" vertical="center"/>
    </xf>
    <xf numFmtId="38" fontId="46" fillId="4" borderId="33" xfId="3" applyFont="1" applyFill="1" applyBorder="1" applyAlignment="1">
      <alignment horizontal="right" vertical="center" shrinkToFit="1"/>
    </xf>
    <xf numFmtId="0" fontId="46" fillId="4" borderId="5" xfId="0" applyFont="1" applyFill="1" applyBorder="1" applyAlignment="1" applyProtection="1">
      <alignment horizontal="center" vertical="center"/>
      <protection locked="0"/>
    </xf>
    <xf numFmtId="38" fontId="46" fillId="4" borderId="17" xfId="3" applyFont="1" applyFill="1" applyBorder="1" applyAlignment="1">
      <alignment horizontal="center" vertical="center"/>
    </xf>
    <xf numFmtId="38" fontId="46" fillId="4" borderId="5" xfId="3" applyFont="1" applyFill="1" applyBorder="1" applyAlignment="1">
      <alignment horizontal="center" vertical="center"/>
    </xf>
    <xf numFmtId="38" fontId="46" fillId="4" borderId="17" xfId="3" applyFont="1" applyFill="1" applyBorder="1" applyAlignment="1">
      <alignment horizontal="center" vertical="center" shrinkToFit="1"/>
    </xf>
    <xf numFmtId="38" fontId="46" fillId="4" borderId="5" xfId="3" applyFont="1" applyFill="1" applyBorder="1" applyAlignment="1">
      <alignment horizontal="center" vertical="center" shrinkToFit="1"/>
    </xf>
    <xf numFmtId="38" fontId="16" fillId="3" borderId="7" xfId="3" applyFont="1" applyFill="1" applyBorder="1" applyAlignment="1" applyProtection="1">
      <alignment horizontal="right" vertical="center" shrinkToFit="1"/>
      <protection locked="0"/>
    </xf>
    <xf numFmtId="38" fontId="16" fillId="3" borderId="11" xfId="3" applyFont="1" applyFill="1" applyBorder="1" applyAlignment="1" applyProtection="1">
      <alignment horizontal="right" vertical="center" shrinkToFit="1"/>
      <protection locked="0"/>
    </xf>
    <xf numFmtId="38" fontId="16" fillId="4" borderId="26" xfId="3" applyFont="1" applyFill="1" applyBorder="1" applyAlignment="1" applyProtection="1">
      <alignment horizontal="right" vertical="center" shrinkToFit="1"/>
      <protection locked="0"/>
    </xf>
    <xf numFmtId="38" fontId="16" fillId="4" borderId="0" xfId="3" applyFont="1" applyFill="1" applyBorder="1" applyAlignment="1" applyProtection="1">
      <alignment horizontal="right" vertical="center" shrinkToFit="1"/>
      <protection locked="0"/>
    </xf>
    <xf numFmtId="0" fontId="2" fillId="2" borderId="61" xfId="0" applyFont="1" applyFill="1" applyBorder="1" applyAlignment="1">
      <alignment horizontal="left" vertical="center"/>
    </xf>
    <xf numFmtId="38" fontId="14" fillId="3" borderId="11" xfId="3" applyFont="1" applyFill="1" applyBorder="1" applyAlignment="1" applyProtection="1">
      <alignment horizontal="right" vertical="center" shrinkToFit="1"/>
      <protection locked="0"/>
    </xf>
    <xf numFmtId="0" fontId="46" fillId="0" borderId="17" xfId="0" applyFont="1" applyBorder="1" applyAlignment="1">
      <alignment horizontal="right" vertical="center"/>
    </xf>
    <xf numFmtId="0" fontId="46" fillId="0" borderId="5" xfId="0" applyFont="1" applyBorder="1" applyAlignment="1">
      <alignment horizontal="right" vertical="center"/>
    </xf>
    <xf numFmtId="0" fontId="46" fillId="0" borderId="6" xfId="0" applyFont="1" applyBorder="1" applyAlignment="1">
      <alignment horizontal="right" vertical="center"/>
    </xf>
    <xf numFmtId="38" fontId="46" fillId="4" borderId="17" xfId="3" applyFont="1" applyFill="1" applyBorder="1" applyAlignment="1">
      <alignment horizontal="right" vertical="center"/>
    </xf>
    <xf numFmtId="38" fontId="46" fillId="4" borderId="5" xfId="3" applyFont="1" applyFill="1" applyBorder="1" applyAlignment="1">
      <alignment horizontal="right" vertical="center"/>
    </xf>
    <xf numFmtId="38" fontId="46" fillId="4" borderId="17" xfId="3" applyFont="1" applyFill="1" applyBorder="1" applyAlignment="1">
      <alignment horizontal="right" vertical="center" shrinkToFit="1"/>
    </xf>
    <xf numFmtId="0" fontId="46" fillId="0" borderId="3" xfId="0" applyFont="1" applyBorder="1">
      <alignment vertical="center"/>
    </xf>
    <xf numFmtId="0" fontId="46" fillId="0" borderId="17" xfId="0" applyFont="1" applyBorder="1" applyAlignment="1">
      <alignment horizontal="center" vertical="center"/>
    </xf>
    <xf numFmtId="0" fontId="46" fillId="0" borderId="5" xfId="0" applyFont="1" applyBorder="1" applyAlignment="1">
      <alignment horizontal="center" vertical="center"/>
    </xf>
    <xf numFmtId="0" fontId="46" fillId="0" borderId="6" xfId="0" applyFont="1" applyBorder="1" applyAlignment="1">
      <alignment horizontal="center" vertical="center"/>
    </xf>
    <xf numFmtId="0" fontId="46" fillId="0" borderId="21" xfId="0" applyFont="1" applyBorder="1" applyAlignment="1">
      <alignment horizontal="center" vertical="center"/>
    </xf>
    <xf numFmtId="38" fontId="46" fillId="3" borderId="17" xfId="3" applyFont="1" applyFill="1" applyBorder="1" applyAlignment="1" applyProtection="1">
      <alignment horizontal="center" vertical="center"/>
      <protection locked="0"/>
    </xf>
    <xf numFmtId="38" fontId="46" fillId="3" borderId="5" xfId="3" applyFont="1" applyFill="1" applyBorder="1" applyAlignment="1" applyProtection="1">
      <alignment horizontal="center" vertical="center"/>
      <protection locked="0"/>
    </xf>
    <xf numFmtId="38" fontId="46" fillId="3" borderId="17" xfId="3" applyFont="1" applyFill="1" applyBorder="1" applyAlignment="1" applyProtection="1">
      <alignment horizontal="center" vertical="center" shrinkToFit="1"/>
      <protection locked="0"/>
    </xf>
    <xf numFmtId="38" fontId="46" fillId="3" borderId="5" xfId="3" applyFont="1" applyFill="1" applyBorder="1" applyAlignment="1" applyProtection="1">
      <alignment horizontal="center" vertical="center" shrinkToFit="1"/>
      <protection locked="0"/>
    </xf>
    <xf numFmtId="0" fontId="46" fillId="0" borderId="5" xfId="0" applyFont="1" applyBorder="1">
      <alignment vertical="center"/>
    </xf>
    <xf numFmtId="0" fontId="46" fillId="4" borderId="17" xfId="0" applyFont="1" applyFill="1" applyBorder="1" applyAlignment="1">
      <alignment horizontal="center" vertical="center"/>
    </xf>
    <xf numFmtId="0" fontId="46" fillId="3" borderId="17" xfId="0" applyFont="1" applyFill="1" applyBorder="1" applyAlignment="1" applyProtection="1">
      <alignment horizontal="center" vertical="center" shrinkToFit="1"/>
      <protection locked="0"/>
    </xf>
    <xf numFmtId="0" fontId="46" fillId="3" borderId="6" xfId="0" applyFont="1" applyFill="1" applyBorder="1" applyAlignment="1" applyProtection="1">
      <alignment horizontal="center" vertical="center" shrinkToFit="1"/>
      <protection locked="0"/>
    </xf>
    <xf numFmtId="0" fontId="46" fillId="0" borderId="12" xfId="0" applyFont="1" applyBorder="1" applyAlignment="1">
      <alignment horizontal="center" vertical="center"/>
    </xf>
    <xf numFmtId="0" fontId="46" fillId="0" borderId="13" xfId="0" applyFont="1" applyBorder="1" applyAlignment="1">
      <alignment horizontal="center" vertical="center"/>
    </xf>
    <xf numFmtId="0" fontId="46" fillId="0" borderId="8" xfId="0" applyFont="1" applyBorder="1" applyAlignment="1">
      <alignment horizontal="center" vertical="center"/>
    </xf>
    <xf numFmtId="0" fontId="46" fillId="0" borderId="7" xfId="0" applyFont="1" applyBorder="1" applyAlignment="1">
      <alignment horizontal="center" vertical="center"/>
    </xf>
    <xf numFmtId="0" fontId="46" fillId="0" borderId="7" xfId="0" applyFont="1" applyBorder="1">
      <alignment vertical="center"/>
    </xf>
    <xf numFmtId="0" fontId="46" fillId="0" borderId="30" xfId="0" applyFont="1" applyBorder="1" applyAlignment="1">
      <alignment horizontal="center" vertical="center"/>
    </xf>
    <xf numFmtId="0" fontId="2" fillId="4" borderId="26" xfId="0" applyFont="1" applyFill="1" applyBorder="1" applyAlignment="1">
      <alignment horizontal="center" vertical="center"/>
    </xf>
    <xf numFmtId="0" fontId="2" fillId="0" borderId="0" xfId="0" applyFont="1" applyAlignment="1">
      <alignment horizontal="center" vertical="center"/>
    </xf>
    <xf numFmtId="0" fontId="16" fillId="2" borderId="4" xfId="0" applyFont="1" applyFill="1" applyBorder="1" applyAlignment="1">
      <alignment horizontal="left" vertical="center"/>
    </xf>
    <xf numFmtId="0" fontId="16" fillId="2" borderId="31" xfId="0" applyFont="1" applyFill="1" applyBorder="1" applyAlignment="1">
      <alignment horizontal="left" vertical="center"/>
    </xf>
    <xf numFmtId="0" fontId="2" fillId="4" borderId="5" xfId="0" applyFont="1" applyFill="1" applyBorder="1" applyAlignment="1">
      <alignment horizontal="center" vertical="center"/>
    </xf>
    <xf numFmtId="0" fontId="2" fillId="4" borderId="6" xfId="0" applyFont="1" applyFill="1" applyBorder="1" applyAlignment="1">
      <alignment horizontal="center" vertical="center"/>
    </xf>
    <xf numFmtId="0" fontId="16" fillId="2" borderId="6" xfId="0" applyFont="1" applyFill="1" applyBorder="1" applyAlignment="1">
      <alignment horizontal="left" vertical="center"/>
    </xf>
    <xf numFmtId="0" fontId="16" fillId="2" borderId="30" xfId="0" applyFont="1" applyFill="1" applyBorder="1" applyAlignment="1">
      <alignment horizontal="left" vertical="center"/>
    </xf>
    <xf numFmtId="38" fontId="12" fillId="3" borderId="3" xfId="3" applyFont="1" applyFill="1" applyBorder="1" applyAlignment="1" applyProtection="1">
      <alignment horizontal="center" vertical="center"/>
      <protection locked="0"/>
    </xf>
    <xf numFmtId="176" fontId="12" fillId="0" borderId="0" xfId="2" applyNumberFormat="1" applyFont="1" applyFill="1" applyBorder="1" applyAlignment="1" applyProtection="1">
      <alignment horizontal="center" vertical="center"/>
      <protection locked="0"/>
    </xf>
    <xf numFmtId="0" fontId="18" fillId="0" borderId="0" xfId="1" applyFont="1" applyAlignment="1">
      <alignment horizontal="center" vertical="center"/>
    </xf>
    <xf numFmtId="176" fontId="12" fillId="3" borderId="3" xfId="2" applyNumberFormat="1" applyFont="1" applyFill="1" applyBorder="1" applyAlignment="1" applyProtection="1">
      <alignment horizontal="center" vertical="center"/>
      <protection locked="0"/>
    </xf>
    <xf numFmtId="176" fontId="12" fillId="4" borderId="3" xfId="2" applyNumberFormat="1" applyFont="1" applyFill="1" applyBorder="1" applyAlignment="1">
      <alignment horizontal="center" vertical="center"/>
    </xf>
    <xf numFmtId="176" fontId="12" fillId="0" borderId="0" xfId="2" applyNumberFormat="1" applyFont="1" applyFill="1" applyBorder="1" applyAlignment="1">
      <alignment horizontal="center" vertical="center"/>
    </xf>
    <xf numFmtId="179" fontId="9" fillId="0" borderId="0" xfId="4" applyNumberFormat="1" applyFont="1" applyFill="1" applyBorder="1" applyAlignment="1">
      <alignment horizontal="center" vertical="center"/>
    </xf>
    <xf numFmtId="0" fontId="4" fillId="0" borderId="30" xfId="1" applyBorder="1" applyAlignment="1">
      <alignment horizontal="center" vertical="center"/>
    </xf>
  </cellXfs>
  <cellStyles count="6">
    <cellStyle name="パーセント" xfId="4" builtinId="5"/>
    <cellStyle name="ハイパーリンク" xfId="5" builtinId="8"/>
    <cellStyle name="桁区切り" xfId="3" builtinId="6"/>
    <cellStyle name="桁区切り 2" xfId="2" xr:uid="{00000000-0005-0000-0000-000001000000}"/>
    <cellStyle name="標準" xfId="0" builtinId="0"/>
    <cellStyle name="標準 2" xfId="1" xr:uid="{00000000-0005-0000-0000-000003000000}"/>
  </cellStyles>
  <dxfs count="23">
    <dxf>
      <font>
        <color rgb="FFFF0000"/>
      </font>
    </dxf>
    <dxf>
      <font>
        <color rgb="FFFF0000"/>
      </font>
    </dxf>
    <dxf>
      <font>
        <color rgb="FFFF0000"/>
      </font>
    </dxf>
    <dxf>
      <font>
        <color rgb="FFFF0000"/>
      </font>
    </dxf>
    <dxf>
      <font>
        <color rgb="FFFF0000"/>
      </font>
    </dxf>
    <dxf>
      <font>
        <color rgb="FFFF0000"/>
      </font>
    </dxf>
    <dxf>
      <font>
        <color auto="1"/>
      </font>
      <fill>
        <patternFill>
          <bgColor theme="1" tint="0.499984740745262"/>
        </patternFill>
      </fill>
    </dxf>
    <dxf>
      <font>
        <color rgb="FFFF0000"/>
      </font>
    </dxf>
    <dxf>
      <font>
        <color rgb="FFFF0000"/>
      </font>
    </dxf>
    <dxf>
      <font>
        <color rgb="FFFF0000"/>
      </font>
    </dxf>
    <dxf>
      <fill>
        <patternFill>
          <bgColor theme="0" tint="-0.499984740745262"/>
        </patternFill>
      </fill>
    </dxf>
    <dxf>
      <font>
        <color auto="1"/>
      </font>
      <fill>
        <patternFill>
          <bgColor theme="1" tint="0.499984740745262"/>
        </patternFill>
      </fill>
    </dxf>
    <dxf>
      <font>
        <color rgb="FFFF0000"/>
      </font>
    </dxf>
    <dxf>
      <font>
        <color rgb="FFFF0000"/>
      </font>
    </dxf>
    <dxf>
      <font>
        <color rgb="FFFF0000"/>
      </font>
    </dxf>
    <dxf>
      <font>
        <color rgb="FFFF0000"/>
      </font>
    </dxf>
    <dxf>
      <fill>
        <patternFill>
          <bgColor theme="2" tint="-0.499984740745262"/>
        </patternFill>
      </fill>
    </dxf>
    <dxf>
      <font>
        <color rgb="FFFF0000"/>
      </font>
    </dxf>
    <dxf>
      <fill>
        <patternFill>
          <bgColor theme="2" tint="-0.499984740745262"/>
        </patternFill>
      </fill>
    </dxf>
    <dxf>
      <font>
        <color rgb="FFFF0000"/>
      </font>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FFFFCC"/>
      <color rgb="FFFF7C80"/>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trlProps/ctrlProp1.xml><?xml version="1.0" encoding="utf-8"?>
<formControlPr xmlns="http://schemas.microsoft.com/office/spreadsheetml/2009/9/main" objectType="CheckBox" fmlaLink="$O$17" lockText="1" noThreeD="1"/>
</file>

<file path=xl/ctrlProps/ctrlProp2.xml><?xml version="1.0" encoding="utf-8"?>
<formControlPr xmlns="http://schemas.microsoft.com/office/spreadsheetml/2009/9/main" objectType="CheckBox" fmlaLink="$O$18" lockText="1" noThreeD="1"/>
</file>

<file path=xl/ctrlProps/ctrlProp3.xml><?xml version="1.0" encoding="utf-8"?>
<formControlPr xmlns="http://schemas.microsoft.com/office/spreadsheetml/2009/9/main" objectType="CheckBox" fmlaLink="$O$19" lockText="1" noThreeD="1"/>
</file>

<file path=xl/ctrlProps/ctrlProp4.xml><?xml version="1.0" encoding="utf-8"?>
<formControlPr xmlns="http://schemas.microsoft.com/office/spreadsheetml/2009/9/main" objectType="CheckBox" fmlaLink="$O$20" lockText="1" noThreeD="1"/>
</file>

<file path=xl/ctrlProps/ctrlProp5.xml><?xml version="1.0" encoding="utf-8"?>
<formControlPr xmlns="http://schemas.microsoft.com/office/spreadsheetml/2009/9/main" objectType="CheckBox" fmlaLink="$AK$15" lockText="1" noThreeD="1"/>
</file>

<file path=xl/ctrlProps/ctrlProp6.xml><?xml version="1.0" encoding="utf-8"?>
<formControlPr xmlns="http://schemas.microsoft.com/office/spreadsheetml/2009/9/main" objectType="CheckBox" fmlaLink="$AK$16" lockText="1" noThreeD="1"/>
</file>

<file path=xl/ctrlProps/ctrlProp7.xml><?xml version="1.0" encoding="utf-8"?>
<formControlPr xmlns="http://schemas.microsoft.com/office/spreadsheetml/2009/9/main" objectType="CheckBox" fmlaLink="$AK$10" noThreeD="1"/>
</file>

<file path=xl/ctrlProps/ctrlProp8.xml><?xml version="1.0" encoding="utf-8"?>
<formControlPr xmlns="http://schemas.microsoft.com/office/spreadsheetml/2009/9/main" objectType="CheckBox" fmlaLink="$AK$11" lockText="1" noThreeD="1"/>
</file>

<file path=xl/ctrlProps/ctrlProp9.xml><?xml version="1.0" encoding="utf-8"?>
<formControlPr xmlns="http://schemas.microsoft.com/office/spreadsheetml/2009/9/main" objectType="CheckBox" fmlaLink="$AK$16" lockText="1" noThreeD="1"/>
</file>

<file path=xl/ctrlProps/ctrlProp10.xml><?xml version="1.0" encoding="utf-8"?>
<formControlPr xmlns="http://schemas.microsoft.com/office/spreadsheetml/2009/9/main" objectType="CheckBox" fmlaLink="$AK$17" lockText="1" noThreeD="1"/>
</file>

<file path=xl/ctrlProps/ctrlProp11.xml><?xml version="1.0" encoding="utf-8"?>
<formControlPr xmlns="http://schemas.microsoft.com/office/spreadsheetml/2009/9/main" objectType="Radio" firstButton="1" fmlaLink="$AK$15"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CheckBox" fmlaLink="$AK$36" lockText="1" noThreeD="1"/>
</file>

<file path=xl/ctrlProps/ctrlProp16.xml><?xml version="1.0" encoding="utf-8"?>
<formControlPr xmlns="http://schemas.microsoft.com/office/spreadsheetml/2009/9/main" objectType="Radio" firstButton="1" fmlaLink="$AM$108"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CheckBox" fmlaLink="$AK$10" lockText="1" noThreeD="1"/>
</file>

<file path=xl/ctrlProps/ctrlProp24.xml><?xml version="1.0" encoding="utf-8"?>
<formControlPr xmlns="http://schemas.microsoft.com/office/spreadsheetml/2009/9/main" objectType="CheckBox" fmlaLink="$AK$11" lockText="1" noThreeD="1"/>
</file>

<file path=xl/ctrlProps/ctrlProp25.xml><?xml version="1.0" encoding="utf-8"?>
<formControlPr xmlns="http://schemas.microsoft.com/office/spreadsheetml/2009/9/main" objectType="Radio" firstButton="1" fmlaLink="$AN$108"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GBox" noThreeD="1"/>
</file>

<file path=xl/ctrlProps/ctrlProp32.xml><?xml version="1.0" encoding="utf-8"?>
<formControlPr xmlns="http://schemas.microsoft.com/office/spreadsheetml/2009/9/main" objectType="Radio" checked="Checked" lockText="1" noThreeD="1"/>
</file>

<file path=xl/ctrlProps/ctrlProp33.xml><?xml version="1.0" encoding="utf-8"?>
<formControlPr xmlns="http://schemas.microsoft.com/office/spreadsheetml/2009/9/main" objectType="Radio" checked="Checked" lockText="1" noThreeD="1"/>
</file>

<file path=xl/ctrlProps/ctrlProp34.xml><?xml version="1.0" encoding="utf-8"?>
<formControlPr xmlns="http://schemas.microsoft.com/office/spreadsheetml/2009/9/main" objectType="CheckBox" fmlaLink="$AK$38" lockText="1" noThreeD="1"/>
</file>

<file path=xl/ctrlProps/ctrlProp35.xml><?xml version="1.0" encoding="utf-8"?>
<formControlPr xmlns="http://schemas.microsoft.com/office/spreadsheetml/2009/9/main" objectType="Radio"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Radio" lockText="1" noThreeD="1"/>
</file>

<file path=xl/ctrlProps/ctrlProp38.xml><?xml version="1.0" encoding="utf-8"?>
<formControlPr xmlns="http://schemas.microsoft.com/office/spreadsheetml/2009/9/main" objectType="Radio" lockText="1" noThreeD="1"/>
</file>

<file path=xl/ctrlProps/ctrlProp39.xml><?xml version="1.0" encoding="utf-8"?>
<formControlPr xmlns="http://schemas.microsoft.com/office/spreadsheetml/2009/9/main" objectType="CheckBox" fmlaLink="$AM$10" lockText="1" noThreeD="1"/>
</file>

<file path=xl/ctrlProps/ctrlProp40.xml><?xml version="1.0" encoding="utf-8"?>
<formControlPr xmlns="http://schemas.microsoft.com/office/spreadsheetml/2009/9/main" objectType="CheckBox" fmlaLink="$AM$11" lockText="1" noThreeD="1"/>
</file>

<file path=xl/ctrlProps/ctrlProp41.xml><?xml version="1.0" encoding="utf-8"?>
<formControlPr xmlns="http://schemas.microsoft.com/office/spreadsheetml/2009/9/main" objectType="Radio" firstButton="1" fmlaLink="$AK$10" lockText="1" noThreeD="1"/>
</file>

<file path=xl/ctrlProps/ctrlProp42.xml><?xml version="1.0" encoding="utf-8"?>
<formControlPr xmlns="http://schemas.microsoft.com/office/spreadsheetml/2009/9/main" objectType="Radio" lockText="1" noThreeD="1"/>
</file>

<file path=xl/ctrlProps/ctrlProp43.xml><?xml version="1.0" encoding="utf-8"?>
<formControlPr xmlns="http://schemas.microsoft.com/office/spreadsheetml/2009/9/main" objectType="Radio" lockText="1" noThreeD="1"/>
</file>

<file path=xl/ctrlProps/ctrlProp44.xml><?xml version="1.0" encoding="utf-8"?>
<formControlPr xmlns="http://schemas.microsoft.com/office/spreadsheetml/2009/9/main" objectType="Radio" lockText="1" noThreeD="1"/>
</file>

<file path=xl/ctrlProps/ctrlProp45.xml><?xml version="1.0" encoding="utf-8"?>
<formControlPr xmlns="http://schemas.microsoft.com/office/spreadsheetml/2009/9/main" objectType="CheckBox" fmlaLink="$AK$28" lockText="1" noThreeD="1"/>
</file>

<file path=xl/ctrlProps/ctrlProp46.xml><?xml version="1.0" encoding="utf-8"?>
<formControlPr xmlns="http://schemas.microsoft.com/office/spreadsheetml/2009/9/main" objectType="CheckBox" fmlaLink="$AJ$143" lockText="1" noThreeD="1"/>
</file>

<file path=xl/ctrlProps/ctrlProp47.xml><?xml version="1.0" encoding="utf-8"?>
<formControlPr xmlns="http://schemas.microsoft.com/office/spreadsheetml/2009/9/main" objectType="CheckBox" fmlaLink="$AJ$145" lockText="1" noThreeD="1"/>
</file>

<file path=xl/ctrlProps/ctrlProp48.xml><?xml version="1.0" encoding="utf-8"?>
<formControlPr xmlns="http://schemas.microsoft.com/office/spreadsheetml/2009/9/main" objectType="CheckBox" fmlaLink="$AJ$144" lockText="1" noThreeD="1"/>
</file>

<file path=xl/ctrlProps/ctrlProp49.xml><?xml version="1.0" encoding="utf-8"?>
<formControlPr xmlns="http://schemas.microsoft.com/office/spreadsheetml/2009/9/main" objectType="Radio" firstButton="1" fmlaLink="$AJ$9" lockText="1" noThreeD="1"/>
</file>

<file path=xl/ctrlProps/ctrlProp50.xml><?xml version="1.0" encoding="utf-8"?>
<formControlPr xmlns="http://schemas.microsoft.com/office/spreadsheetml/2009/9/main" objectType="Radio" lockText="1" noThreeD="1"/>
</file>

<file path=xl/ctrlProps/ctrlProp51.xml><?xml version="1.0" encoding="utf-8"?>
<formControlPr xmlns="http://schemas.microsoft.com/office/spreadsheetml/2009/9/main" objectType="Radio" lockText="1" noThreeD="1"/>
</file>

<file path=xl/ctrlProps/ctrlProp52.xml><?xml version="1.0" encoding="utf-8"?>
<formControlPr xmlns="http://schemas.microsoft.com/office/spreadsheetml/2009/9/main" objectType="Radio" lockText="1" noThreeD="1"/>
</file>

<file path=xl/ctrlProps/ctrlProp53.xml><?xml version="1.0" encoding="utf-8"?>
<formControlPr xmlns="http://schemas.microsoft.com/office/spreadsheetml/2009/9/main" objectType="CheckBox" fmlaLink="$AJ$139" lockText="1" noThreeD="1"/>
</file>

<file path=xl/ctrlProps/ctrlProp54.xml><?xml version="1.0" encoding="utf-8"?>
<formControlPr xmlns="http://schemas.microsoft.com/office/spreadsheetml/2009/9/main" objectType="CheckBox" fmlaLink="$AJ$141" lockText="1" noThreeD="1"/>
</file>

<file path=xl/ctrlProps/ctrlProp55.xml><?xml version="1.0" encoding="utf-8"?>
<formControlPr xmlns="http://schemas.microsoft.com/office/spreadsheetml/2009/9/main" objectType="CheckBox" fmlaLink="$AJ$140" lockText="1" noThreeD="1"/>
</file>

<file path=xl/ctrlProps/ctrlProp56.xml><?xml version="1.0" encoding="utf-8"?>
<formControlPr xmlns="http://schemas.microsoft.com/office/spreadsheetml/2009/9/main" objectType="Radio" firstButton="1" fmlaLink="$AJ$9" lockText="1" noThreeD="1"/>
</file>

<file path=xl/ctrlProps/ctrlProp57.xml><?xml version="1.0" encoding="utf-8"?>
<formControlPr xmlns="http://schemas.microsoft.com/office/spreadsheetml/2009/9/main" objectType="CheckBox" checked="Checked" fmlaLink="$AH$27" lockText="1" noThreeD="1"/>
</file>

<file path=xl/ctrlProps/ctrlProp58.xml><?xml version="1.0" encoding="utf-8"?>
<formControlPr xmlns="http://schemas.microsoft.com/office/spreadsheetml/2009/9/main" objectType="Radio" lockText="1" noThreeD="1"/>
</file>

<file path=xl/ctrlProps/ctrlProp59.xml><?xml version="1.0" encoding="utf-8"?>
<formControlPr xmlns="http://schemas.microsoft.com/office/spreadsheetml/2009/9/main" objectType="CheckBox" fmlaLink="$AI$139" lockText="1" noThreeD="1"/>
</file>

<file path=xl/ctrlProps/ctrlProp60.xml><?xml version="1.0" encoding="utf-8"?>
<formControlPr xmlns="http://schemas.microsoft.com/office/spreadsheetml/2009/9/main" objectType="CheckBox" fmlaLink="$AI$141" lockText="1" noThreeD="1"/>
</file>

<file path=xl/ctrlProps/ctrlProp61.xml><?xml version="1.0" encoding="utf-8"?>
<formControlPr xmlns="http://schemas.microsoft.com/office/spreadsheetml/2009/9/main" objectType="CheckBox" fmlaLink="$AI$140" lockText="1" noThreeD="1"/>
</file>

<file path=xl/ctrlProps/ctrlProp62.xml><?xml version="1.0" encoding="utf-8"?>
<formControlPr xmlns="http://schemas.microsoft.com/office/spreadsheetml/2009/9/main" objectType="Radio" firstButton="1" fmlaLink="$AK$9"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CheckBox" checked="Checked" fmlaLink="$AI$27" lockText="1" noThreeD="1"/>
</file>

<file path=xl/ctrlProps/ctrlProp65.xml><?xml version="1.0" encoding="utf-8"?>
<formControlPr xmlns="http://schemas.microsoft.com/office/spreadsheetml/2009/9/main" objectType="CheckBox" fmlaLink="$AH$60" lockText="1" noThreeD="1"/>
</file>

<file path=xl/ctrlProps/ctrlProp66.xml><?xml version="1.0" encoding="utf-8"?>
<formControlPr xmlns="http://schemas.microsoft.com/office/spreadsheetml/2009/9/main" objectType="CheckBox" fmlaLink="$AH$61" lockText="1" noThreeD="1"/>
</file>

<file path=xl/ctrlProps/ctrlProp67.xml><?xml version="1.0" encoding="utf-8"?>
<formControlPr xmlns="http://schemas.microsoft.com/office/spreadsheetml/2009/9/main" objectType="Radio" firstButton="1" fmlaLink="$AH$141" lockText="1" noThreeD="1"/>
</file>

<file path=xl/ctrlProps/ctrlProp68.xml><?xml version="1.0" encoding="utf-8"?>
<formControlPr xmlns="http://schemas.microsoft.com/office/spreadsheetml/2009/9/main" objectType="Radio" lockText="1" noThreeD="1"/>
</file>

<file path=xl/ctrlProps/ctrlProp69.xml><?xml version="1.0" encoding="utf-8"?>
<formControlPr xmlns="http://schemas.microsoft.com/office/spreadsheetml/2009/9/main" objectType="CheckBox" fmlaLink="$AH$54" lockText="1" noThreeD="1"/>
</file>

<file path=xl/drawings/drawing1.xml><?xml version="1.0" encoding="utf-8"?>
<xdr:wsDr xmlns:xdr="http://schemas.openxmlformats.org/drawingml/2006/spreadsheetDrawing" xmlns:a="http://schemas.openxmlformats.org/drawingml/2006/main">
  <xdr:twoCellAnchor>
    <xdr:from>
      <xdr:col>1</xdr:col>
      <xdr:colOff>314325</xdr:colOff>
      <xdr:row>13</xdr:row>
      <xdr:rowOff>28575</xdr:rowOff>
    </xdr:from>
    <xdr:to>
      <xdr:col>9</xdr:col>
      <xdr:colOff>171450</xdr:colOff>
      <xdr:row>13</xdr:row>
      <xdr:rowOff>571500</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533400" y="2924175"/>
          <a:ext cx="3876675" cy="54292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16</xdr:row>
          <xdr:rowOff>104775</xdr:rowOff>
        </xdr:from>
        <xdr:to>
          <xdr:col>1</xdr:col>
          <xdr:colOff>428625</xdr:colOff>
          <xdr:row>16</xdr:row>
          <xdr:rowOff>352425</xdr:rowOff>
        </xdr:to>
        <xdr:sp macro="" textlink="">
          <xdr:nvSpPr>
            <xdr:cNvPr id="40961" name="Check Box 1" hidden="1">
              <a:extLst>
                <a:ext uri="{63B3BB69-23CF-44E3-9099-C40C66FF867C}">
                  <a14:compatExt spid="_x0000_s40961"/>
                </a:ext>
                <a:ext uri="{FF2B5EF4-FFF2-40B4-BE49-F238E27FC236}">
                  <a16:creationId xmlns:a16="http://schemas.microsoft.com/office/drawing/2014/main" id="{00000000-0008-0000-0000-000001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17</xdr:row>
          <xdr:rowOff>114300</xdr:rowOff>
        </xdr:from>
        <xdr:to>
          <xdr:col>1</xdr:col>
          <xdr:colOff>438150</xdr:colOff>
          <xdr:row>17</xdr:row>
          <xdr:rowOff>361950</xdr:rowOff>
        </xdr:to>
        <xdr:sp macro="" textlink="">
          <xdr:nvSpPr>
            <xdr:cNvPr id="40962" name="Check Box 2" hidden="1">
              <a:extLst>
                <a:ext uri="{63B3BB69-23CF-44E3-9099-C40C66FF867C}">
                  <a14:compatExt spid="_x0000_s40962"/>
                </a:ext>
                <a:ext uri="{FF2B5EF4-FFF2-40B4-BE49-F238E27FC236}">
                  <a16:creationId xmlns:a16="http://schemas.microsoft.com/office/drawing/2014/main" id="{00000000-0008-0000-0000-000002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18</xdr:row>
          <xdr:rowOff>133350</xdr:rowOff>
        </xdr:from>
        <xdr:to>
          <xdr:col>1</xdr:col>
          <xdr:colOff>438150</xdr:colOff>
          <xdr:row>18</xdr:row>
          <xdr:rowOff>381000</xdr:rowOff>
        </xdr:to>
        <xdr:sp macro="" textlink="">
          <xdr:nvSpPr>
            <xdr:cNvPr id="40963" name="Check Box 3" hidden="1">
              <a:extLst>
                <a:ext uri="{63B3BB69-23CF-44E3-9099-C40C66FF867C}">
                  <a14:compatExt spid="_x0000_s40963"/>
                </a:ext>
                <a:ext uri="{FF2B5EF4-FFF2-40B4-BE49-F238E27FC236}">
                  <a16:creationId xmlns:a16="http://schemas.microsoft.com/office/drawing/2014/main" id="{00000000-0008-0000-0000-000003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142875</xdr:colOff>
          <xdr:row>19</xdr:row>
          <xdr:rowOff>114300</xdr:rowOff>
        </xdr:from>
        <xdr:to>
          <xdr:col>1</xdr:col>
          <xdr:colOff>447675</xdr:colOff>
          <xdr:row>19</xdr:row>
          <xdr:rowOff>361950</xdr:rowOff>
        </xdr:to>
        <xdr:sp macro="" textlink="">
          <xdr:nvSpPr>
            <xdr:cNvPr id="40964" name="Check Box 4" hidden="1">
              <a:extLst>
                <a:ext uri="{63B3BB69-23CF-44E3-9099-C40C66FF867C}">
                  <a14:compatExt spid="_x0000_s40964"/>
                </a:ext>
                <a:ext uri="{FF2B5EF4-FFF2-40B4-BE49-F238E27FC236}">
                  <a16:creationId xmlns:a16="http://schemas.microsoft.com/office/drawing/2014/main" id="{00000000-0008-0000-0000-000004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52</xdr:col>
      <xdr:colOff>291353</xdr:colOff>
      <xdr:row>11</xdr:row>
      <xdr:rowOff>0</xdr:rowOff>
    </xdr:from>
    <xdr:ext cx="184731" cy="264560"/>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16264778" y="4438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0</xdr:col>
      <xdr:colOff>23811</xdr:colOff>
      <xdr:row>1</xdr:row>
      <xdr:rowOff>166687</xdr:rowOff>
    </xdr:from>
    <xdr:to>
      <xdr:col>13</xdr:col>
      <xdr:colOff>250031</xdr:colOff>
      <xdr:row>3</xdr:row>
      <xdr:rowOff>154780</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23811" y="547687"/>
          <a:ext cx="3817145" cy="997743"/>
          <a:chOff x="10929937" y="988220"/>
          <a:chExt cx="3476625" cy="809624"/>
        </a:xfrm>
      </xdr:grpSpPr>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10929937" y="988220"/>
            <a:ext cx="3476625" cy="80962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Ｐゴシック" panose="020B0600070205080204" pitchFamily="50" charset="-128"/>
                <a:ea typeface="ＭＳ Ｐゴシック" panose="020B0600070205080204" pitchFamily="50" charset="-128"/>
              </a:rPr>
              <a:t>外来・在宅ベースアップ評価料（</a:t>
            </a:r>
            <a:r>
              <a:rPr kumimoji="1" lang="en-US" altLang="ja-JP" sz="1600">
                <a:latin typeface="ＭＳ Ｐゴシック" panose="020B0600070205080204" pitchFamily="50" charset="-128"/>
                <a:ea typeface="ＭＳ Ｐゴシック" panose="020B0600070205080204" pitchFamily="50" charset="-128"/>
              </a:rPr>
              <a:t>Ⅰ</a:t>
            </a:r>
            <a:r>
              <a:rPr kumimoji="1" lang="ja-JP" altLang="en-US" sz="1600">
                <a:latin typeface="ＭＳ Ｐゴシック" panose="020B0600070205080204" pitchFamily="50" charset="-128"/>
                <a:ea typeface="ＭＳ Ｐゴシック" panose="020B0600070205080204" pitchFamily="50" charset="-128"/>
              </a:rPr>
              <a:t>）</a:t>
            </a:r>
            <a:endParaRPr kumimoji="1" lang="en-US" altLang="ja-JP" sz="1600">
              <a:latin typeface="ＭＳ Ｐゴシック" panose="020B0600070205080204" pitchFamily="50" charset="-128"/>
              <a:ea typeface="ＭＳ Ｐゴシック" panose="020B0600070205080204" pitchFamily="50" charset="-128"/>
            </a:endParaRPr>
          </a:p>
          <a:p>
            <a:pPr algn="ctr"/>
            <a:r>
              <a:rPr kumimoji="1" lang="ja-JP" altLang="en-US" sz="1600">
                <a:latin typeface="ＭＳ Ｐゴシック" panose="020B0600070205080204" pitchFamily="50" charset="-128"/>
                <a:ea typeface="ＭＳ Ｐゴシック" panose="020B0600070205080204" pitchFamily="50" charset="-128"/>
              </a:rPr>
              <a:t>歯科外来・在宅ベースアップ評価料（</a:t>
            </a:r>
            <a:r>
              <a:rPr kumimoji="1" lang="en-US" altLang="ja-JP" sz="1600">
                <a:latin typeface="ＭＳ Ｐゴシック" panose="020B0600070205080204" pitchFamily="50" charset="-128"/>
                <a:ea typeface="ＭＳ Ｐゴシック" panose="020B0600070205080204" pitchFamily="50" charset="-128"/>
              </a:rPr>
              <a:t>Ⅰ</a:t>
            </a:r>
            <a:r>
              <a:rPr kumimoji="1" lang="ja-JP" altLang="en-US" sz="1600">
                <a:latin typeface="ＭＳ Ｐゴシック" panose="020B0600070205080204" pitchFamily="50" charset="-128"/>
                <a:ea typeface="ＭＳ Ｐゴシック" panose="020B0600070205080204" pitchFamily="50" charset="-128"/>
              </a:rPr>
              <a:t>）</a:t>
            </a:r>
          </a:p>
        </xdr:txBody>
      </xdr:sp>
      <xdr:sp macro="" textlink="">
        <xdr:nvSpPr>
          <xdr:cNvPr id="7" name="大かっこ 6">
            <a:extLst>
              <a:ext uri="{FF2B5EF4-FFF2-40B4-BE49-F238E27FC236}">
                <a16:creationId xmlns:a16="http://schemas.microsoft.com/office/drawing/2014/main" id="{00000000-0008-0000-0100-000007000000}"/>
              </a:ext>
            </a:extLst>
          </xdr:cNvPr>
          <xdr:cNvSpPr/>
        </xdr:nvSpPr>
        <xdr:spPr>
          <a:xfrm>
            <a:off x="11060906" y="1154906"/>
            <a:ext cx="3226594" cy="48815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editAs="oneCell">
        <xdr:from>
          <xdr:col>5</xdr:col>
          <xdr:colOff>28575</xdr:colOff>
          <xdr:row>14</xdr:row>
          <xdr:rowOff>38100</xdr:rowOff>
        </xdr:from>
        <xdr:to>
          <xdr:col>5</xdr:col>
          <xdr:colOff>266700</xdr:colOff>
          <xdr:row>14</xdr:row>
          <xdr:rowOff>295275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1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xdr:row>
          <xdr:rowOff>38100</xdr:rowOff>
        </xdr:from>
        <xdr:to>
          <xdr:col>5</xdr:col>
          <xdr:colOff>266700</xdr:colOff>
          <xdr:row>15</xdr:row>
          <xdr:rowOff>295275</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1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9</xdr:row>
          <xdr:rowOff>38100</xdr:rowOff>
        </xdr:from>
        <xdr:to>
          <xdr:col>5</xdr:col>
          <xdr:colOff>266700</xdr:colOff>
          <xdr:row>9</xdr:row>
          <xdr:rowOff>295275</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1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xdr:row>
          <xdr:rowOff>38100</xdr:rowOff>
        </xdr:from>
        <xdr:to>
          <xdr:col>5</xdr:col>
          <xdr:colOff>266700</xdr:colOff>
          <xdr:row>10</xdr:row>
          <xdr:rowOff>295275</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1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190502</xdr:colOff>
      <xdr:row>1</xdr:row>
      <xdr:rowOff>-1</xdr:rowOff>
    </xdr:from>
    <xdr:to>
      <xdr:col>12</xdr:col>
      <xdr:colOff>178595</xdr:colOff>
      <xdr:row>3</xdr:row>
      <xdr:rowOff>178592</xdr:rowOff>
    </xdr:to>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190502" y="309562"/>
          <a:ext cx="3274218" cy="100012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ＭＳ Ｐゴシック" panose="020B0600070205080204" pitchFamily="50" charset="-128"/>
              <a:ea typeface="ＭＳ Ｐゴシック" panose="020B0600070205080204" pitchFamily="50" charset="-128"/>
            </a:rPr>
            <a:t>外来・在宅ベースアップ評価料（</a:t>
          </a:r>
          <a:r>
            <a:rPr kumimoji="1" lang="en-US" altLang="ja-JP" sz="1400">
              <a:latin typeface="ＭＳ Ｐゴシック" panose="020B0600070205080204" pitchFamily="50" charset="-128"/>
              <a:ea typeface="ＭＳ Ｐゴシック" panose="020B0600070205080204" pitchFamily="50" charset="-128"/>
            </a:rPr>
            <a:t>Ⅱ</a:t>
          </a:r>
          <a:r>
            <a:rPr kumimoji="1" lang="ja-JP" altLang="en-US" sz="1400">
              <a:latin typeface="ＭＳ Ｐゴシック" panose="020B0600070205080204" pitchFamily="50" charset="-128"/>
              <a:ea typeface="ＭＳ Ｐゴシック" panose="020B0600070205080204" pitchFamily="50" charset="-128"/>
            </a:rPr>
            <a:t>）</a:t>
          </a:r>
          <a:endParaRPr kumimoji="1" lang="en-US" altLang="ja-JP" sz="1400">
            <a:latin typeface="ＭＳ Ｐゴシック" panose="020B0600070205080204" pitchFamily="50" charset="-128"/>
            <a:ea typeface="ＭＳ Ｐゴシック" panose="020B0600070205080204" pitchFamily="50" charset="-128"/>
          </a:endParaRPr>
        </a:p>
        <a:p>
          <a:pPr algn="ctr"/>
          <a:r>
            <a:rPr kumimoji="1" lang="ja-JP" altLang="en-US" sz="1400">
              <a:latin typeface="ＭＳ Ｐゴシック" panose="020B0600070205080204" pitchFamily="50" charset="-128"/>
              <a:ea typeface="ＭＳ Ｐゴシック" panose="020B0600070205080204" pitchFamily="50" charset="-128"/>
            </a:rPr>
            <a:t>歯科外来・在宅ベースアップ評価料（</a:t>
          </a:r>
          <a:r>
            <a:rPr kumimoji="1" lang="en-US" altLang="ja-JP" sz="1400">
              <a:latin typeface="ＭＳ Ｐゴシック" panose="020B0600070205080204" pitchFamily="50" charset="-128"/>
              <a:ea typeface="ＭＳ Ｐゴシック" panose="020B0600070205080204" pitchFamily="50" charset="-128"/>
            </a:rPr>
            <a:t>Ⅱ</a:t>
          </a:r>
          <a:r>
            <a:rPr kumimoji="1" lang="ja-JP" altLang="en-US" sz="1400">
              <a:latin typeface="ＭＳ Ｐゴシック" panose="020B0600070205080204" pitchFamily="50" charset="-128"/>
              <a:ea typeface="ＭＳ Ｐゴシック" panose="020B0600070205080204" pitchFamily="50" charset="-128"/>
            </a:rPr>
            <a:t>）</a:t>
          </a:r>
        </a:p>
      </xdr:txBody>
    </xdr:sp>
    <xdr:clientData/>
  </xdr:twoCellAnchor>
  <xdr:twoCellAnchor>
    <xdr:from>
      <xdr:col>0</xdr:col>
      <xdr:colOff>202407</xdr:colOff>
      <xdr:row>2</xdr:row>
      <xdr:rowOff>83342</xdr:rowOff>
    </xdr:from>
    <xdr:to>
      <xdr:col>12</xdr:col>
      <xdr:colOff>142876</xdr:colOff>
      <xdr:row>2</xdr:row>
      <xdr:rowOff>571497</xdr:rowOff>
    </xdr:to>
    <xdr:sp macro="" textlink="">
      <xdr:nvSpPr>
        <xdr:cNvPr id="4" name="大かっこ 14">
          <a:extLst>
            <a:ext uri="{FF2B5EF4-FFF2-40B4-BE49-F238E27FC236}">
              <a16:creationId xmlns:a16="http://schemas.microsoft.com/office/drawing/2014/main" id="{00000000-0008-0000-0200-000004000000}"/>
            </a:ext>
          </a:extLst>
        </xdr:cNvPr>
        <xdr:cNvSpPr/>
      </xdr:nvSpPr>
      <xdr:spPr>
        <a:xfrm>
          <a:off x="202407" y="583405"/>
          <a:ext cx="3226594" cy="48815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28575</xdr:colOff>
          <xdr:row>14</xdr:row>
          <xdr:rowOff>38100</xdr:rowOff>
        </xdr:from>
        <xdr:to>
          <xdr:col>5</xdr:col>
          <xdr:colOff>266700</xdr:colOff>
          <xdr:row>14</xdr:row>
          <xdr:rowOff>295275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2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xdr:row>
          <xdr:rowOff>38100</xdr:rowOff>
        </xdr:from>
        <xdr:to>
          <xdr:col>5</xdr:col>
          <xdr:colOff>266700</xdr:colOff>
          <xdr:row>15</xdr:row>
          <xdr:rowOff>295275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2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14</xdr:row>
          <xdr:rowOff>180975</xdr:rowOff>
        </xdr:from>
        <xdr:to>
          <xdr:col>11</xdr:col>
          <xdr:colOff>123825</xdr:colOff>
          <xdr:row>15</xdr:row>
          <xdr:rowOff>114300</xdr:rowOff>
        </xdr:to>
        <xdr:sp macro="" textlink="">
          <xdr:nvSpPr>
            <xdr:cNvPr id="8195" name="Option Button 3" hidden="1">
              <a:extLst>
                <a:ext uri="{63B3BB69-23CF-44E3-9099-C40C66FF867C}">
                  <a14:compatExt spid="_x0000_s8195"/>
                </a:ext>
                <a:ext uri="{FF2B5EF4-FFF2-40B4-BE49-F238E27FC236}">
                  <a16:creationId xmlns:a16="http://schemas.microsoft.com/office/drawing/2014/main" id="{00000000-0008-0000-02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14</xdr:row>
          <xdr:rowOff>180975</xdr:rowOff>
        </xdr:from>
        <xdr:to>
          <xdr:col>14</xdr:col>
          <xdr:colOff>123825</xdr:colOff>
          <xdr:row>15</xdr:row>
          <xdr:rowOff>114300</xdr:rowOff>
        </xdr:to>
        <xdr:sp macro="" textlink="">
          <xdr:nvSpPr>
            <xdr:cNvPr id="8196" name="Option Button 4" hidden="1">
              <a:extLst>
                <a:ext uri="{63B3BB69-23CF-44E3-9099-C40C66FF867C}">
                  <a14:compatExt spid="_x0000_s8196"/>
                </a:ext>
                <a:ext uri="{FF2B5EF4-FFF2-40B4-BE49-F238E27FC236}">
                  <a16:creationId xmlns:a16="http://schemas.microsoft.com/office/drawing/2014/main" id="{00000000-0008-0000-02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14</xdr:row>
          <xdr:rowOff>180975</xdr:rowOff>
        </xdr:from>
        <xdr:to>
          <xdr:col>17</xdr:col>
          <xdr:colOff>123825</xdr:colOff>
          <xdr:row>15</xdr:row>
          <xdr:rowOff>114300</xdr:rowOff>
        </xdr:to>
        <xdr:sp macro="" textlink="">
          <xdr:nvSpPr>
            <xdr:cNvPr id="8197" name="Option Button 5" hidden="1">
              <a:extLst>
                <a:ext uri="{63B3BB69-23CF-44E3-9099-C40C66FF867C}">
                  <a14:compatExt spid="_x0000_s8197"/>
                </a:ext>
                <a:ext uri="{FF2B5EF4-FFF2-40B4-BE49-F238E27FC236}">
                  <a16:creationId xmlns:a16="http://schemas.microsoft.com/office/drawing/2014/main" id="{00000000-0008-0000-02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57150</xdr:colOff>
          <xdr:row>14</xdr:row>
          <xdr:rowOff>180975</xdr:rowOff>
        </xdr:from>
        <xdr:to>
          <xdr:col>20</xdr:col>
          <xdr:colOff>123825</xdr:colOff>
          <xdr:row>15</xdr:row>
          <xdr:rowOff>114300</xdr:rowOff>
        </xdr:to>
        <xdr:sp macro="" textlink="">
          <xdr:nvSpPr>
            <xdr:cNvPr id="8198" name="Option Button 6" hidden="1">
              <a:extLst>
                <a:ext uri="{63B3BB69-23CF-44E3-9099-C40C66FF867C}">
                  <a14:compatExt spid="_x0000_s8198"/>
                </a:ext>
                <a:ext uri="{FF2B5EF4-FFF2-40B4-BE49-F238E27FC236}">
                  <a16:creationId xmlns:a16="http://schemas.microsoft.com/office/drawing/2014/main" id="{00000000-0008-0000-02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168087</xdr:colOff>
      <xdr:row>14</xdr:row>
      <xdr:rowOff>78442</xdr:rowOff>
    </xdr:from>
    <xdr:to>
      <xdr:col>22</xdr:col>
      <xdr:colOff>11206</xdr:colOff>
      <xdr:row>15</xdr:row>
      <xdr:rowOff>246530</xdr:rowOff>
    </xdr:to>
    <xdr:sp macro="" textlink="">
      <xdr:nvSpPr>
        <xdr:cNvPr id="7" name="大かっこ 6">
          <a:extLst>
            <a:ext uri="{FF2B5EF4-FFF2-40B4-BE49-F238E27FC236}">
              <a16:creationId xmlns:a16="http://schemas.microsoft.com/office/drawing/2014/main" id="{00000000-0008-0000-0200-000007000000}"/>
            </a:ext>
          </a:extLst>
        </xdr:cNvPr>
        <xdr:cNvSpPr/>
      </xdr:nvSpPr>
      <xdr:spPr>
        <a:xfrm>
          <a:off x="2654112" y="4488517"/>
          <a:ext cx="3434044" cy="48241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168089</xdr:colOff>
      <xdr:row>97</xdr:row>
      <xdr:rowOff>11206</xdr:rowOff>
    </xdr:from>
    <xdr:to>
      <xdr:col>9</xdr:col>
      <xdr:colOff>-1</xdr:colOff>
      <xdr:row>101</xdr:row>
      <xdr:rowOff>0</xdr:rowOff>
    </xdr:to>
    <xdr:sp macro="" textlink="">
      <xdr:nvSpPr>
        <xdr:cNvPr id="8" name="左中かっこ 7">
          <a:extLst>
            <a:ext uri="{FF2B5EF4-FFF2-40B4-BE49-F238E27FC236}">
              <a16:creationId xmlns:a16="http://schemas.microsoft.com/office/drawing/2014/main" id="{00000000-0008-0000-0200-000008000000}"/>
            </a:ext>
          </a:extLst>
        </xdr:cNvPr>
        <xdr:cNvSpPr/>
      </xdr:nvSpPr>
      <xdr:spPr>
        <a:xfrm>
          <a:off x="2377889" y="21975856"/>
          <a:ext cx="108135" cy="1246094"/>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52</xdr:col>
      <xdr:colOff>291353</xdr:colOff>
      <xdr:row>32</xdr:row>
      <xdr:rowOff>0</xdr:rowOff>
    </xdr:from>
    <xdr:ext cx="184731" cy="264560"/>
    <xdr:sp macro="" textlink="">
      <xdr:nvSpPr>
        <xdr:cNvPr id="9" name="テキスト ボックス 8">
          <a:extLst>
            <a:ext uri="{FF2B5EF4-FFF2-40B4-BE49-F238E27FC236}">
              <a16:creationId xmlns:a16="http://schemas.microsoft.com/office/drawing/2014/main" id="{00000000-0008-0000-0200-000009000000}"/>
            </a:ext>
          </a:extLst>
        </xdr:cNvPr>
        <xdr:cNvSpPr txBox="1"/>
      </xdr:nvSpPr>
      <xdr:spPr>
        <a:xfrm>
          <a:off x="16264778" y="6800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30</xdr:col>
          <xdr:colOff>28575</xdr:colOff>
          <xdr:row>35</xdr:row>
          <xdr:rowOff>38100</xdr:rowOff>
        </xdr:from>
        <xdr:to>
          <xdr:col>30</xdr:col>
          <xdr:colOff>266700</xdr:colOff>
          <xdr:row>35</xdr:row>
          <xdr:rowOff>295275</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200-00000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108</xdr:row>
          <xdr:rowOff>38100</xdr:rowOff>
        </xdr:from>
        <xdr:to>
          <xdr:col>4</xdr:col>
          <xdr:colOff>247650</xdr:colOff>
          <xdr:row>108</xdr:row>
          <xdr:rowOff>285750</xdr:rowOff>
        </xdr:to>
        <xdr:sp macro="" textlink="">
          <xdr:nvSpPr>
            <xdr:cNvPr id="8200" name="Option Button 8" hidden="1">
              <a:extLst>
                <a:ext uri="{63B3BB69-23CF-44E3-9099-C40C66FF867C}">
                  <a14:compatExt spid="_x0000_s8200"/>
                </a:ext>
                <a:ext uri="{FF2B5EF4-FFF2-40B4-BE49-F238E27FC236}">
                  <a16:creationId xmlns:a16="http://schemas.microsoft.com/office/drawing/2014/main" id="{00000000-0008-0000-0200-00000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109</xdr:row>
          <xdr:rowOff>38100</xdr:rowOff>
        </xdr:from>
        <xdr:to>
          <xdr:col>4</xdr:col>
          <xdr:colOff>247650</xdr:colOff>
          <xdr:row>109</xdr:row>
          <xdr:rowOff>285750</xdr:rowOff>
        </xdr:to>
        <xdr:sp macro="" textlink="">
          <xdr:nvSpPr>
            <xdr:cNvPr id="8201" name="Option Button 9" hidden="1">
              <a:extLst>
                <a:ext uri="{63B3BB69-23CF-44E3-9099-C40C66FF867C}">
                  <a14:compatExt spid="_x0000_s8201"/>
                </a:ext>
                <a:ext uri="{FF2B5EF4-FFF2-40B4-BE49-F238E27FC236}">
                  <a16:creationId xmlns:a16="http://schemas.microsoft.com/office/drawing/2014/main" id="{00000000-0008-0000-0200-00000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110</xdr:row>
          <xdr:rowOff>38100</xdr:rowOff>
        </xdr:from>
        <xdr:to>
          <xdr:col>4</xdr:col>
          <xdr:colOff>247650</xdr:colOff>
          <xdr:row>110</xdr:row>
          <xdr:rowOff>285750</xdr:rowOff>
        </xdr:to>
        <xdr:sp macro="" textlink="">
          <xdr:nvSpPr>
            <xdr:cNvPr id="8202" name="Option Button 10" hidden="1">
              <a:extLst>
                <a:ext uri="{63B3BB69-23CF-44E3-9099-C40C66FF867C}">
                  <a14:compatExt spid="_x0000_s8202"/>
                </a:ext>
                <a:ext uri="{FF2B5EF4-FFF2-40B4-BE49-F238E27FC236}">
                  <a16:creationId xmlns:a16="http://schemas.microsoft.com/office/drawing/2014/main" id="{00000000-0008-0000-0200-00000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111</xdr:row>
          <xdr:rowOff>38100</xdr:rowOff>
        </xdr:from>
        <xdr:to>
          <xdr:col>4</xdr:col>
          <xdr:colOff>247650</xdr:colOff>
          <xdr:row>111</xdr:row>
          <xdr:rowOff>285750</xdr:rowOff>
        </xdr:to>
        <xdr:sp macro="" textlink="">
          <xdr:nvSpPr>
            <xdr:cNvPr id="8203" name="Option Button 11" hidden="1">
              <a:extLst>
                <a:ext uri="{63B3BB69-23CF-44E3-9099-C40C66FF867C}">
                  <a14:compatExt spid="_x0000_s8203"/>
                </a:ext>
                <a:ext uri="{FF2B5EF4-FFF2-40B4-BE49-F238E27FC236}">
                  <a16:creationId xmlns:a16="http://schemas.microsoft.com/office/drawing/2014/main" id="{00000000-0008-0000-0200-00000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112</xdr:row>
          <xdr:rowOff>38100</xdr:rowOff>
        </xdr:from>
        <xdr:to>
          <xdr:col>4</xdr:col>
          <xdr:colOff>247650</xdr:colOff>
          <xdr:row>112</xdr:row>
          <xdr:rowOff>285750</xdr:rowOff>
        </xdr:to>
        <xdr:sp macro="" textlink="">
          <xdr:nvSpPr>
            <xdr:cNvPr id="8204" name="Option Button 12" hidden="1">
              <a:extLst>
                <a:ext uri="{63B3BB69-23CF-44E3-9099-C40C66FF867C}">
                  <a14:compatExt spid="_x0000_s8204"/>
                </a:ext>
                <a:ext uri="{FF2B5EF4-FFF2-40B4-BE49-F238E27FC236}">
                  <a16:creationId xmlns:a16="http://schemas.microsoft.com/office/drawing/2014/main" id="{00000000-0008-0000-0200-00000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113</xdr:row>
          <xdr:rowOff>38100</xdr:rowOff>
        </xdr:from>
        <xdr:to>
          <xdr:col>4</xdr:col>
          <xdr:colOff>247650</xdr:colOff>
          <xdr:row>113</xdr:row>
          <xdr:rowOff>285750</xdr:rowOff>
        </xdr:to>
        <xdr:sp macro="" textlink="">
          <xdr:nvSpPr>
            <xdr:cNvPr id="8205" name="Option Button 13" hidden="1">
              <a:extLst>
                <a:ext uri="{63B3BB69-23CF-44E3-9099-C40C66FF867C}">
                  <a14:compatExt spid="_x0000_s8205"/>
                </a:ext>
                <a:ext uri="{FF2B5EF4-FFF2-40B4-BE49-F238E27FC236}">
                  <a16:creationId xmlns:a16="http://schemas.microsoft.com/office/drawing/2014/main" id="{00000000-0008-0000-0200-00000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106</xdr:row>
          <xdr:rowOff>304800</xdr:rowOff>
        </xdr:from>
        <xdr:to>
          <xdr:col>5</xdr:col>
          <xdr:colOff>0</xdr:colOff>
          <xdr:row>116</xdr:row>
          <xdr:rowOff>0</xdr:rowOff>
        </xdr:to>
        <xdr:sp macro="" textlink="">
          <xdr:nvSpPr>
            <xdr:cNvPr id="8208" name="Group Box 16" hidden="1">
              <a:extLst>
                <a:ext uri="{63B3BB69-23CF-44E3-9099-C40C66FF867C}">
                  <a14:compatExt spid="_x0000_s8208"/>
                </a:ext>
                <a:ext uri="{FF2B5EF4-FFF2-40B4-BE49-F238E27FC236}">
                  <a16:creationId xmlns:a16="http://schemas.microsoft.com/office/drawing/2014/main" id="{00000000-0008-0000-0200-0000102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28575</xdr:colOff>
          <xdr:row>37</xdr:row>
          <xdr:rowOff>38100</xdr:rowOff>
        </xdr:from>
        <xdr:to>
          <xdr:col>30</xdr:col>
          <xdr:colOff>266700</xdr:colOff>
          <xdr:row>37</xdr:row>
          <xdr:rowOff>295275</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200-00001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9</xdr:row>
          <xdr:rowOff>38100</xdr:rowOff>
        </xdr:from>
        <xdr:to>
          <xdr:col>5</xdr:col>
          <xdr:colOff>266700</xdr:colOff>
          <xdr:row>9</xdr:row>
          <xdr:rowOff>295275</xdr:rowOff>
        </xdr:to>
        <xdr:sp macro="" textlink="">
          <xdr:nvSpPr>
            <xdr:cNvPr id="8210" name="Check Box 18" hidden="1">
              <a:extLst>
                <a:ext uri="{63B3BB69-23CF-44E3-9099-C40C66FF867C}">
                  <a14:compatExt spid="_x0000_s8210"/>
                </a:ext>
                <a:ext uri="{FF2B5EF4-FFF2-40B4-BE49-F238E27FC236}">
                  <a16:creationId xmlns:a16="http://schemas.microsoft.com/office/drawing/2014/main" id="{00000000-0008-0000-0200-00001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xdr:row>
          <xdr:rowOff>38100</xdr:rowOff>
        </xdr:from>
        <xdr:to>
          <xdr:col>5</xdr:col>
          <xdr:colOff>266700</xdr:colOff>
          <xdr:row>10</xdr:row>
          <xdr:rowOff>295275</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2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108</xdr:row>
          <xdr:rowOff>38100</xdr:rowOff>
        </xdr:from>
        <xdr:to>
          <xdr:col>18</xdr:col>
          <xdr:colOff>247650</xdr:colOff>
          <xdr:row>108</xdr:row>
          <xdr:rowOff>285750</xdr:rowOff>
        </xdr:to>
        <xdr:sp macro="" textlink="">
          <xdr:nvSpPr>
            <xdr:cNvPr id="8212" name="Option Button 20" hidden="1">
              <a:extLst>
                <a:ext uri="{63B3BB69-23CF-44E3-9099-C40C66FF867C}">
                  <a14:compatExt spid="_x0000_s8212"/>
                </a:ext>
                <a:ext uri="{FF2B5EF4-FFF2-40B4-BE49-F238E27FC236}">
                  <a16:creationId xmlns:a16="http://schemas.microsoft.com/office/drawing/2014/main" id="{00000000-0008-0000-0200-00001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109</xdr:row>
          <xdr:rowOff>38100</xdr:rowOff>
        </xdr:from>
        <xdr:to>
          <xdr:col>18</xdr:col>
          <xdr:colOff>247650</xdr:colOff>
          <xdr:row>109</xdr:row>
          <xdr:rowOff>285750</xdr:rowOff>
        </xdr:to>
        <xdr:sp macro="" textlink="">
          <xdr:nvSpPr>
            <xdr:cNvPr id="8213" name="Option Button 21" hidden="1">
              <a:extLst>
                <a:ext uri="{63B3BB69-23CF-44E3-9099-C40C66FF867C}">
                  <a14:compatExt spid="_x0000_s8213"/>
                </a:ext>
                <a:ext uri="{FF2B5EF4-FFF2-40B4-BE49-F238E27FC236}">
                  <a16:creationId xmlns:a16="http://schemas.microsoft.com/office/drawing/2014/main" id="{00000000-0008-0000-0200-00001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110</xdr:row>
          <xdr:rowOff>38100</xdr:rowOff>
        </xdr:from>
        <xdr:to>
          <xdr:col>18</xdr:col>
          <xdr:colOff>247650</xdr:colOff>
          <xdr:row>110</xdr:row>
          <xdr:rowOff>285750</xdr:rowOff>
        </xdr:to>
        <xdr:sp macro="" textlink="">
          <xdr:nvSpPr>
            <xdr:cNvPr id="8214" name="Option Button 22" hidden="1">
              <a:extLst>
                <a:ext uri="{63B3BB69-23CF-44E3-9099-C40C66FF867C}">
                  <a14:compatExt spid="_x0000_s8214"/>
                </a:ext>
                <a:ext uri="{FF2B5EF4-FFF2-40B4-BE49-F238E27FC236}">
                  <a16:creationId xmlns:a16="http://schemas.microsoft.com/office/drawing/2014/main" id="{00000000-0008-0000-0200-00001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111</xdr:row>
          <xdr:rowOff>38100</xdr:rowOff>
        </xdr:from>
        <xdr:to>
          <xdr:col>18</xdr:col>
          <xdr:colOff>247650</xdr:colOff>
          <xdr:row>111</xdr:row>
          <xdr:rowOff>285750</xdr:rowOff>
        </xdr:to>
        <xdr:sp macro="" textlink="">
          <xdr:nvSpPr>
            <xdr:cNvPr id="8215" name="Option Button 23" hidden="1">
              <a:extLst>
                <a:ext uri="{63B3BB69-23CF-44E3-9099-C40C66FF867C}">
                  <a14:compatExt spid="_x0000_s8215"/>
                </a:ext>
                <a:ext uri="{FF2B5EF4-FFF2-40B4-BE49-F238E27FC236}">
                  <a16:creationId xmlns:a16="http://schemas.microsoft.com/office/drawing/2014/main" id="{00000000-0008-0000-0200-00001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112</xdr:row>
          <xdr:rowOff>38100</xdr:rowOff>
        </xdr:from>
        <xdr:to>
          <xdr:col>18</xdr:col>
          <xdr:colOff>247650</xdr:colOff>
          <xdr:row>112</xdr:row>
          <xdr:rowOff>285750</xdr:rowOff>
        </xdr:to>
        <xdr:sp macro="" textlink="">
          <xdr:nvSpPr>
            <xdr:cNvPr id="8216" name="Option Button 24" hidden="1">
              <a:extLst>
                <a:ext uri="{63B3BB69-23CF-44E3-9099-C40C66FF867C}">
                  <a14:compatExt spid="_x0000_s8216"/>
                </a:ext>
                <a:ext uri="{FF2B5EF4-FFF2-40B4-BE49-F238E27FC236}">
                  <a16:creationId xmlns:a16="http://schemas.microsoft.com/office/drawing/2014/main" id="{00000000-0008-0000-0200-00001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113</xdr:row>
          <xdr:rowOff>38100</xdr:rowOff>
        </xdr:from>
        <xdr:to>
          <xdr:col>18</xdr:col>
          <xdr:colOff>247650</xdr:colOff>
          <xdr:row>113</xdr:row>
          <xdr:rowOff>285750</xdr:rowOff>
        </xdr:to>
        <xdr:sp macro="" textlink="">
          <xdr:nvSpPr>
            <xdr:cNvPr id="8217" name="Option Button 25" hidden="1">
              <a:extLst>
                <a:ext uri="{63B3BB69-23CF-44E3-9099-C40C66FF867C}">
                  <a14:compatExt spid="_x0000_s8217"/>
                </a:ext>
                <a:ext uri="{FF2B5EF4-FFF2-40B4-BE49-F238E27FC236}">
                  <a16:creationId xmlns:a16="http://schemas.microsoft.com/office/drawing/2014/main" id="{00000000-0008-0000-0200-00001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106</xdr:row>
          <xdr:rowOff>304800</xdr:rowOff>
        </xdr:from>
        <xdr:to>
          <xdr:col>19</xdr:col>
          <xdr:colOff>0</xdr:colOff>
          <xdr:row>116</xdr:row>
          <xdr:rowOff>0</xdr:rowOff>
        </xdr:to>
        <xdr:sp macro="" textlink="">
          <xdr:nvSpPr>
            <xdr:cNvPr id="8220" name="Group Box 28" hidden="1">
              <a:extLst>
                <a:ext uri="{63B3BB69-23CF-44E3-9099-C40C66FF867C}">
                  <a14:compatExt spid="_x0000_s8220"/>
                </a:ext>
                <a:ext uri="{FF2B5EF4-FFF2-40B4-BE49-F238E27FC236}">
                  <a16:creationId xmlns:a16="http://schemas.microsoft.com/office/drawing/2014/main" id="{00000000-0008-0000-0200-00001C2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107</xdr:row>
          <xdr:rowOff>38100</xdr:rowOff>
        </xdr:from>
        <xdr:to>
          <xdr:col>4</xdr:col>
          <xdr:colOff>247650</xdr:colOff>
          <xdr:row>107</xdr:row>
          <xdr:rowOff>285750</xdr:rowOff>
        </xdr:to>
        <xdr:sp macro="" textlink="">
          <xdr:nvSpPr>
            <xdr:cNvPr id="8221" name="Option Button 29" hidden="1">
              <a:extLst>
                <a:ext uri="{63B3BB69-23CF-44E3-9099-C40C66FF867C}">
                  <a14:compatExt spid="_x0000_s8221"/>
                </a:ext>
                <a:ext uri="{FF2B5EF4-FFF2-40B4-BE49-F238E27FC236}">
                  <a16:creationId xmlns:a16="http://schemas.microsoft.com/office/drawing/2014/main" id="{00000000-0008-0000-0200-00001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107</xdr:row>
          <xdr:rowOff>38100</xdr:rowOff>
        </xdr:from>
        <xdr:to>
          <xdr:col>18</xdr:col>
          <xdr:colOff>247650</xdr:colOff>
          <xdr:row>107</xdr:row>
          <xdr:rowOff>285750</xdr:rowOff>
        </xdr:to>
        <xdr:sp macro="" textlink="">
          <xdr:nvSpPr>
            <xdr:cNvPr id="8222" name="Option Button 30" hidden="1">
              <a:extLst>
                <a:ext uri="{63B3BB69-23CF-44E3-9099-C40C66FF867C}">
                  <a14:compatExt spid="_x0000_s8222"/>
                </a:ext>
                <a:ext uri="{FF2B5EF4-FFF2-40B4-BE49-F238E27FC236}">
                  <a16:creationId xmlns:a16="http://schemas.microsoft.com/office/drawing/2014/main" id="{00000000-0008-0000-0200-00001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8</xdr:col>
      <xdr:colOff>154781</xdr:colOff>
      <xdr:row>90</xdr:row>
      <xdr:rowOff>83344</xdr:rowOff>
    </xdr:from>
    <xdr:to>
      <xdr:col>30</xdr:col>
      <xdr:colOff>-1</xdr:colOff>
      <xdr:row>93</xdr:row>
      <xdr:rowOff>309561</xdr:rowOff>
    </xdr:to>
    <xdr:sp macro="" textlink="">
      <xdr:nvSpPr>
        <xdr:cNvPr id="2" name="Double Bracket 5">
          <a:extLst>
            <a:ext uri="{FF2B5EF4-FFF2-40B4-BE49-F238E27FC236}">
              <a16:creationId xmlns:a16="http://schemas.microsoft.com/office/drawing/2014/main" id="{00000000-0008-0000-0200-000002000000}"/>
            </a:ext>
          </a:extLst>
        </xdr:cNvPr>
        <xdr:cNvSpPr/>
      </xdr:nvSpPr>
      <xdr:spPr>
        <a:xfrm>
          <a:off x="2345531" y="21764625"/>
          <a:ext cx="5869781" cy="1154905"/>
        </a:xfrm>
        <a:prstGeom prst="bracketPair">
          <a:avLst>
            <a:gd name="adj" fmla="val 833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8</xdr:col>
      <xdr:colOff>152399</xdr:colOff>
      <xdr:row>88</xdr:row>
      <xdr:rowOff>21432</xdr:rowOff>
    </xdr:from>
    <xdr:to>
      <xdr:col>29</xdr:col>
      <xdr:colOff>247649</xdr:colOff>
      <xdr:row>89</xdr:row>
      <xdr:rowOff>202406</xdr:rowOff>
    </xdr:to>
    <xdr:sp macro="" textlink="">
      <xdr:nvSpPr>
        <xdr:cNvPr id="3" name="Double Bracket 5">
          <a:extLst>
            <a:ext uri="{FF2B5EF4-FFF2-40B4-BE49-F238E27FC236}">
              <a16:creationId xmlns:a16="http://schemas.microsoft.com/office/drawing/2014/main" id="{00000000-0008-0000-0200-000003000000}"/>
            </a:ext>
          </a:extLst>
        </xdr:cNvPr>
        <xdr:cNvSpPr/>
      </xdr:nvSpPr>
      <xdr:spPr>
        <a:xfrm>
          <a:off x="2343149" y="21083588"/>
          <a:ext cx="5845969" cy="490537"/>
        </a:xfrm>
        <a:prstGeom prst="bracketPair">
          <a:avLst>
            <a:gd name="adj" fmla="val 833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3</xdr:col>
          <xdr:colOff>171450</xdr:colOff>
          <xdr:row>114</xdr:row>
          <xdr:rowOff>38100</xdr:rowOff>
        </xdr:from>
        <xdr:to>
          <xdr:col>4</xdr:col>
          <xdr:colOff>247650</xdr:colOff>
          <xdr:row>114</xdr:row>
          <xdr:rowOff>285750</xdr:rowOff>
        </xdr:to>
        <xdr:sp macro="" textlink="">
          <xdr:nvSpPr>
            <xdr:cNvPr id="8224" name="Option Button 32" hidden="1">
              <a:extLst>
                <a:ext uri="{63B3BB69-23CF-44E3-9099-C40C66FF867C}">
                  <a14:compatExt spid="_x0000_s8224"/>
                </a:ext>
                <a:ext uri="{FF2B5EF4-FFF2-40B4-BE49-F238E27FC236}">
                  <a16:creationId xmlns:a16="http://schemas.microsoft.com/office/drawing/2014/main" id="{00000000-0008-0000-0200-00002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115</xdr:row>
          <xdr:rowOff>38100</xdr:rowOff>
        </xdr:from>
        <xdr:to>
          <xdr:col>4</xdr:col>
          <xdr:colOff>247650</xdr:colOff>
          <xdr:row>115</xdr:row>
          <xdr:rowOff>285750</xdr:rowOff>
        </xdr:to>
        <xdr:sp macro="" textlink="">
          <xdr:nvSpPr>
            <xdr:cNvPr id="8225" name="Option Button 33" hidden="1">
              <a:extLst>
                <a:ext uri="{63B3BB69-23CF-44E3-9099-C40C66FF867C}">
                  <a14:compatExt spid="_x0000_s8225"/>
                </a:ext>
                <a:ext uri="{FF2B5EF4-FFF2-40B4-BE49-F238E27FC236}">
                  <a16:creationId xmlns:a16="http://schemas.microsoft.com/office/drawing/2014/main" id="{00000000-0008-0000-0200-00002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114</xdr:row>
          <xdr:rowOff>38100</xdr:rowOff>
        </xdr:from>
        <xdr:to>
          <xdr:col>18</xdr:col>
          <xdr:colOff>247650</xdr:colOff>
          <xdr:row>114</xdr:row>
          <xdr:rowOff>285750</xdr:rowOff>
        </xdr:to>
        <xdr:sp macro="" textlink="">
          <xdr:nvSpPr>
            <xdr:cNvPr id="8226" name="Option Button 34" hidden="1">
              <a:extLst>
                <a:ext uri="{63B3BB69-23CF-44E3-9099-C40C66FF867C}">
                  <a14:compatExt spid="_x0000_s8226"/>
                </a:ext>
                <a:ext uri="{FF2B5EF4-FFF2-40B4-BE49-F238E27FC236}">
                  <a16:creationId xmlns:a16="http://schemas.microsoft.com/office/drawing/2014/main" id="{00000000-0008-0000-0200-00002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115</xdr:row>
          <xdr:rowOff>38100</xdr:rowOff>
        </xdr:from>
        <xdr:to>
          <xdr:col>18</xdr:col>
          <xdr:colOff>247650</xdr:colOff>
          <xdr:row>115</xdr:row>
          <xdr:rowOff>285750</xdr:rowOff>
        </xdr:to>
        <xdr:sp macro="" textlink="">
          <xdr:nvSpPr>
            <xdr:cNvPr id="8227" name="Option Button 35" hidden="1">
              <a:extLst>
                <a:ext uri="{63B3BB69-23CF-44E3-9099-C40C66FF867C}">
                  <a14:compatExt spid="_x0000_s8227"/>
                </a:ext>
                <a:ext uri="{FF2B5EF4-FFF2-40B4-BE49-F238E27FC236}">
                  <a16:creationId xmlns:a16="http://schemas.microsoft.com/office/drawing/2014/main" id="{00000000-0008-0000-0200-00002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28575</xdr:colOff>
          <xdr:row>9</xdr:row>
          <xdr:rowOff>38100</xdr:rowOff>
        </xdr:from>
        <xdr:to>
          <xdr:col>5</xdr:col>
          <xdr:colOff>266700</xdr:colOff>
          <xdr:row>9</xdr:row>
          <xdr:rowOff>295275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3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xdr:row>
          <xdr:rowOff>38100</xdr:rowOff>
        </xdr:from>
        <xdr:to>
          <xdr:col>5</xdr:col>
          <xdr:colOff>266700</xdr:colOff>
          <xdr:row>10</xdr:row>
          <xdr:rowOff>295275</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3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9</xdr:row>
          <xdr:rowOff>180975</xdr:rowOff>
        </xdr:from>
        <xdr:to>
          <xdr:col>11</xdr:col>
          <xdr:colOff>123825</xdr:colOff>
          <xdr:row>10</xdr:row>
          <xdr:rowOff>114300</xdr:rowOff>
        </xdr:to>
        <xdr:sp macro="" textlink="">
          <xdr:nvSpPr>
            <xdr:cNvPr id="4105" name="Option Button 9" hidden="1">
              <a:extLst>
                <a:ext uri="{63B3BB69-23CF-44E3-9099-C40C66FF867C}">
                  <a14:compatExt spid="_x0000_s4105"/>
                </a:ext>
                <a:ext uri="{FF2B5EF4-FFF2-40B4-BE49-F238E27FC236}">
                  <a16:creationId xmlns:a16="http://schemas.microsoft.com/office/drawing/2014/main" id="{00000000-0008-0000-03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9</xdr:row>
          <xdr:rowOff>180975</xdr:rowOff>
        </xdr:from>
        <xdr:to>
          <xdr:col>14</xdr:col>
          <xdr:colOff>123825</xdr:colOff>
          <xdr:row>10</xdr:row>
          <xdr:rowOff>114300</xdr:rowOff>
        </xdr:to>
        <xdr:sp macro="" textlink="">
          <xdr:nvSpPr>
            <xdr:cNvPr id="4106" name="Option Button 10" hidden="1">
              <a:extLst>
                <a:ext uri="{63B3BB69-23CF-44E3-9099-C40C66FF867C}">
                  <a14:compatExt spid="_x0000_s4106"/>
                </a:ext>
                <a:ext uri="{FF2B5EF4-FFF2-40B4-BE49-F238E27FC236}">
                  <a16:creationId xmlns:a16="http://schemas.microsoft.com/office/drawing/2014/main" id="{00000000-0008-0000-03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9</xdr:row>
          <xdr:rowOff>180975</xdr:rowOff>
        </xdr:from>
        <xdr:to>
          <xdr:col>17</xdr:col>
          <xdr:colOff>123825</xdr:colOff>
          <xdr:row>10</xdr:row>
          <xdr:rowOff>114300</xdr:rowOff>
        </xdr:to>
        <xdr:sp macro="" textlink="">
          <xdr:nvSpPr>
            <xdr:cNvPr id="4107" name="Option Button 11" hidden="1">
              <a:extLst>
                <a:ext uri="{63B3BB69-23CF-44E3-9099-C40C66FF867C}">
                  <a14:compatExt spid="_x0000_s4107"/>
                </a:ext>
                <a:ext uri="{FF2B5EF4-FFF2-40B4-BE49-F238E27FC236}">
                  <a16:creationId xmlns:a16="http://schemas.microsoft.com/office/drawing/2014/main" id="{00000000-0008-0000-03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57150</xdr:colOff>
          <xdr:row>9</xdr:row>
          <xdr:rowOff>180975</xdr:rowOff>
        </xdr:from>
        <xdr:to>
          <xdr:col>20</xdr:col>
          <xdr:colOff>123825</xdr:colOff>
          <xdr:row>10</xdr:row>
          <xdr:rowOff>114300</xdr:rowOff>
        </xdr:to>
        <xdr:sp macro="" textlink="">
          <xdr:nvSpPr>
            <xdr:cNvPr id="4108" name="Option Button 12" hidden="1">
              <a:extLst>
                <a:ext uri="{63B3BB69-23CF-44E3-9099-C40C66FF867C}">
                  <a14:compatExt spid="_x0000_s4108"/>
                </a:ext>
                <a:ext uri="{FF2B5EF4-FFF2-40B4-BE49-F238E27FC236}">
                  <a16:creationId xmlns:a16="http://schemas.microsoft.com/office/drawing/2014/main" id="{00000000-0008-0000-03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168087</xdr:colOff>
      <xdr:row>9</xdr:row>
      <xdr:rowOff>78442</xdr:rowOff>
    </xdr:from>
    <xdr:to>
      <xdr:col>22</xdr:col>
      <xdr:colOff>11206</xdr:colOff>
      <xdr:row>10</xdr:row>
      <xdr:rowOff>246530</xdr:rowOff>
    </xdr:to>
    <xdr:sp macro="" textlink="">
      <xdr:nvSpPr>
        <xdr:cNvPr id="2" name="大かっこ 1">
          <a:extLst>
            <a:ext uri="{FF2B5EF4-FFF2-40B4-BE49-F238E27FC236}">
              <a16:creationId xmlns:a16="http://schemas.microsoft.com/office/drawing/2014/main" id="{00000000-0008-0000-0300-000002000000}"/>
            </a:ext>
          </a:extLst>
        </xdr:cNvPr>
        <xdr:cNvSpPr/>
      </xdr:nvSpPr>
      <xdr:spPr>
        <a:xfrm>
          <a:off x="2689411" y="2902324"/>
          <a:ext cx="3485030" cy="48185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168089</xdr:colOff>
      <xdr:row>90</xdr:row>
      <xdr:rowOff>11206</xdr:rowOff>
    </xdr:from>
    <xdr:to>
      <xdr:col>9</xdr:col>
      <xdr:colOff>-1</xdr:colOff>
      <xdr:row>94</xdr:row>
      <xdr:rowOff>0</xdr:rowOff>
    </xdr:to>
    <xdr:sp macro="" textlink="">
      <xdr:nvSpPr>
        <xdr:cNvPr id="4" name="左中かっこ 3">
          <a:extLst>
            <a:ext uri="{FF2B5EF4-FFF2-40B4-BE49-F238E27FC236}">
              <a16:creationId xmlns:a16="http://schemas.microsoft.com/office/drawing/2014/main" id="{00000000-0008-0000-0300-000004000000}"/>
            </a:ext>
          </a:extLst>
        </xdr:cNvPr>
        <xdr:cNvSpPr/>
      </xdr:nvSpPr>
      <xdr:spPr>
        <a:xfrm>
          <a:off x="2409265" y="12360088"/>
          <a:ext cx="112058" cy="930088"/>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52</xdr:col>
      <xdr:colOff>291353</xdr:colOff>
      <xdr:row>27</xdr:row>
      <xdr:rowOff>0</xdr:rowOff>
    </xdr:from>
    <xdr:ext cx="184731" cy="264560"/>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16326971" y="610720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7</xdr:col>
      <xdr:colOff>123265</xdr:colOff>
      <xdr:row>85</xdr:row>
      <xdr:rowOff>100853</xdr:rowOff>
    </xdr:from>
    <xdr:to>
      <xdr:col>31</xdr:col>
      <xdr:colOff>44823</xdr:colOff>
      <xdr:row>86</xdr:row>
      <xdr:rowOff>235325</xdr:rowOff>
    </xdr:to>
    <xdr:sp macro="" textlink="">
      <xdr:nvSpPr>
        <xdr:cNvPr id="6" name="Double Bracket 5">
          <a:extLst>
            <a:ext uri="{FF2B5EF4-FFF2-40B4-BE49-F238E27FC236}">
              <a16:creationId xmlns:a16="http://schemas.microsoft.com/office/drawing/2014/main" id="{00000000-0008-0000-0300-000006000000}"/>
            </a:ext>
          </a:extLst>
        </xdr:cNvPr>
        <xdr:cNvSpPr/>
      </xdr:nvSpPr>
      <xdr:spPr>
        <a:xfrm>
          <a:off x="2084294" y="21459265"/>
          <a:ext cx="6645088" cy="448236"/>
        </a:xfrm>
        <a:prstGeom prst="bracketPair">
          <a:avLst>
            <a:gd name="adj" fmla="val 833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30</xdr:col>
          <xdr:colOff>28575</xdr:colOff>
          <xdr:row>27</xdr:row>
          <xdr:rowOff>38100</xdr:rowOff>
        </xdr:from>
        <xdr:to>
          <xdr:col>30</xdr:col>
          <xdr:colOff>266700</xdr:colOff>
          <xdr:row>27</xdr:row>
          <xdr:rowOff>295275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3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174349</xdr:colOff>
      <xdr:row>25</xdr:row>
      <xdr:rowOff>132936</xdr:rowOff>
    </xdr:from>
    <xdr:to>
      <xdr:col>7</xdr:col>
      <xdr:colOff>505239</xdr:colOff>
      <xdr:row>40</xdr:row>
      <xdr:rowOff>94837</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174349" y="4485861"/>
          <a:ext cx="5131490" cy="2533651"/>
        </a:xfrm>
        <a:prstGeom prst="rect">
          <a:avLst/>
        </a:prstGeom>
        <a:solidFill>
          <a:schemeClr val="lt1"/>
        </a:solidFill>
        <a:ln w="9525" cmpd="sng">
          <a:solidFill>
            <a:sysClr val="windowText" lastClr="00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anose="020B0609070205080204" pitchFamily="49" charset="-128"/>
              <a:ea typeface="ＭＳ ゴシック" panose="020B0609070205080204" pitchFamily="49" charset="-128"/>
            </a:rPr>
            <a:t>１</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　「外来・在宅ベースアップ評価料（</a:t>
          </a:r>
          <a:r>
            <a:rPr kumimoji="1" lang="en-US" altLang="ja-JP" sz="1100">
              <a:latin typeface="ＭＳ ゴシック" panose="020B0609070205080204" pitchFamily="49" charset="-128"/>
              <a:ea typeface="ＭＳ ゴシック" panose="020B0609070205080204" pitchFamily="49" charset="-128"/>
            </a:rPr>
            <a:t>Ⅰ</a:t>
          </a:r>
          <a:r>
            <a:rPr kumimoji="1" lang="ja-JP" altLang="en-US" sz="1100">
              <a:latin typeface="ＭＳ ゴシック" panose="020B0609070205080204" pitchFamily="49" charset="-128"/>
              <a:ea typeface="ＭＳ ゴシック" panose="020B0609070205080204" pitchFamily="49" charset="-128"/>
            </a:rPr>
            <a:t>）」（「歯科外来・在宅ベース</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アップ評価料（</a:t>
          </a:r>
          <a:r>
            <a:rPr kumimoji="1" lang="en-US" altLang="ja-JP" sz="1100">
              <a:latin typeface="ＭＳ ゴシック" panose="020B0609070205080204" pitchFamily="49" charset="-128"/>
              <a:ea typeface="ＭＳ ゴシック" panose="020B0609070205080204" pitchFamily="49" charset="-128"/>
            </a:rPr>
            <a:t>Ⅰ</a:t>
          </a:r>
          <a:r>
            <a:rPr kumimoji="1" lang="ja-JP" altLang="en-US" sz="1100">
              <a:latin typeface="ＭＳ ゴシック" panose="020B0609070205080204" pitchFamily="49" charset="-128"/>
              <a:ea typeface="ＭＳ ゴシック" panose="020B0609070205080204" pitchFamily="49" charset="-128"/>
            </a:rPr>
            <a:t>）」を含む）を算定する診療所（医科）または「外</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来・在宅ベースアップ評価料（</a:t>
          </a:r>
          <a:r>
            <a:rPr kumimoji="1" lang="en-US" altLang="ja-JP" sz="1100">
              <a:latin typeface="ＭＳ ゴシック" panose="020B0609070205080204" pitchFamily="49" charset="-128"/>
              <a:ea typeface="ＭＳ ゴシック" panose="020B0609070205080204" pitchFamily="49" charset="-128"/>
            </a:rPr>
            <a:t>Ⅱ</a:t>
          </a:r>
          <a:r>
            <a:rPr kumimoji="1" lang="ja-JP" altLang="en-US" sz="1100">
              <a:latin typeface="ＭＳ ゴシック" panose="020B0609070205080204" pitchFamily="49" charset="-128"/>
              <a:ea typeface="ＭＳ ゴシック" panose="020B0609070205080204" pitchFamily="49" charset="-128"/>
            </a:rPr>
            <a:t>）」（「歯科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外来・在宅ベースアップ</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評価料（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Ⅱ</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」を含む）</a:t>
          </a:r>
          <a:r>
            <a:rPr kumimoji="1" lang="ja-JP" altLang="en-US" sz="1100">
              <a:latin typeface="ＭＳ ゴシック" panose="020B0609070205080204" pitchFamily="49" charset="-128"/>
              <a:ea typeface="ＭＳ ゴシック" panose="020B0609070205080204" pitchFamily="49" charset="-128"/>
            </a:rPr>
            <a:t>を算定する有床診療所（医科）においては、別</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添「（診療所）賃金改善実績報告書」を提出すること。</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２．</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歯科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外来・在宅ベースアップ評価料（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Ⅰ</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a:t>
          </a:r>
          <a:endParaRPr lang="ja-JP" altLang="ja-JP">
            <a:effectLst/>
            <a:latin typeface="ＭＳ ゴシック" panose="020B0609070205080204" pitchFamily="49" charset="-128"/>
            <a:ea typeface="ＭＳ ゴシック" panose="020B0609070205080204" pitchFamily="49" charset="-128"/>
          </a:endParaRPr>
        </a:p>
        <a:p>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　アップ評価料（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Ⅰ</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）」を含む）を算定する診療所（</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歯科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）または「</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歯科</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外来・在宅ベースアップ評価料（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Ⅱ</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）」（「外来・在宅ベースアップ評</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Ⅱ</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）」を含む）を算定する有床診療所（医科）においては、別添</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歯科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診療所）賃金改善実績報告書」を提出すること。</a:t>
          </a:r>
          <a:endParaRPr lang="ja-JP" altLang="ja-JP">
            <a:effectLst/>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３</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　「外来・在宅ベースアップ評価料（</a:t>
          </a:r>
          <a:r>
            <a:rPr kumimoji="1" lang="en-US" altLang="ja-JP" sz="1100">
              <a:latin typeface="ＭＳ ゴシック" panose="020B0609070205080204" pitchFamily="49" charset="-128"/>
              <a:ea typeface="ＭＳ ゴシック" panose="020B0609070205080204" pitchFamily="49" charset="-128"/>
            </a:rPr>
            <a:t>Ⅰ</a:t>
          </a:r>
          <a:r>
            <a:rPr kumimoji="1" lang="ja-JP" altLang="en-US" sz="1100">
              <a:latin typeface="ＭＳ ゴシック" panose="020B0609070205080204" pitchFamily="49" charset="-128"/>
              <a:ea typeface="ＭＳ ゴシック" panose="020B0609070205080204" pitchFamily="49" charset="-128"/>
            </a:rPr>
            <a:t>）」及び「</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入院ベースアップ評</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価料」</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算定する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病院及び</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有床診療所においては、別添「（</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病院及び有床診　　</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所</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）賃金改善実績報告書」を提出すること。</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0</xdr:col>
      <xdr:colOff>552450</xdr:colOff>
      <xdr:row>12</xdr:row>
      <xdr:rowOff>38100</xdr:rowOff>
    </xdr:from>
    <xdr:to>
      <xdr:col>7</xdr:col>
      <xdr:colOff>0</xdr:colOff>
      <xdr:row>17</xdr:row>
      <xdr:rowOff>66675</xdr:rowOff>
    </xdr:to>
    <xdr:sp macro="" textlink="">
      <xdr:nvSpPr>
        <xdr:cNvPr id="3" name="テキスト ボックス 2">
          <a:extLst>
            <a:ext uri="{FF2B5EF4-FFF2-40B4-BE49-F238E27FC236}">
              <a16:creationId xmlns:a16="http://schemas.microsoft.com/office/drawing/2014/main" id="{00000000-0008-0000-0400-000003000000}"/>
            </a:ext>
          </a:extLst>
        </xdr:cNvPr>
        <xdr:cNvSpPr txBox="1"/>
      </xdr:nvSpPr>
      <xdr:spPr>
        <a:xfrm>
          <a:off x="552450" y="2162175"/>
          <a:ext cx="4248150" cy="8858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a:latin typeface="ＭＳ ゴシック" panose="020B0609070205080204" pitchFamily="49" charset="-128"/>
              <a:ea typeface="ＭＳ ゴシック" panose="020B0609070205080204" pitchFamily="49" charset="-128"/>
            </a:rPr>
            <a:t>「賃金改善実績報告書」</a:t>
          </a:r>
        </a:p>
      </xdr:txBody>
    </xdr: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19050</xdr:colOff>
          <xdr:row>142</xdr:row>
          <xdr:rowOff>171450</xdr:rowOff>
        </xdr:from>
        <xdr:to>
          <xdr:col>2</xdr:col>
          <xdr:colOff>19050</xdr:colOff>
          <xdr:row>144</xdr:row>
          <xdr:rowOff>19050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5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143</xdr:row>
          <xdr:rowOff>180975</xdr:rowOff>
        </xdr:from>
        <xdr:to>
          <xdr:col>2</xdr:col>
          <xdr:colOff>19050</xdr:colOff>
          <xdr:row>145</xdr:row>
          <xdr:rowOff>28575</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5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142</xdr:row>
          <xdr:rowOff>171450</xdr:rowOff>
        </xdr:from>
        <xdr:to>
          <xdr:col>12</xdr:col>
          <xdr:colOff>47625</xdr:colOff>
          <xdr:row>144</xdr:row>
          <xdr:rowOff>19050</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id="{00000000-0008-0000-0500-00000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97971</xdr:colOff>
      <xdr:row>147</xdr:row>
      <xdr:rowOff>10886</xdr:rowOff>
    </xdr:from>
    <xdr:to>
      <xdr:col>32</xdr:col>
      <xdr:colOff>119743</xdr:colOff>
      <xdr:row>147</xdr:row>
      <xdr:rowOff>707572</xdr:rowOff>
    </xdr:to>
    <xdr:sp macro="" textlink="">
      <xdr:nvSpPr>
        <xdr:cNvPr id="2" name="大かっこ 11">
          <a:extLst>
            <a:ext uri="{FF2B5EF4-FFF2-40B4-BE49-F238E27FC236}">
              <a16:creationId xmlns:a16="http://schemas.microsoft.com/office/drawing/2014/main" id="{00000000-0008-0000-0500-000002000000}"/>
            </a:ext>
          </a:extLst>
        </xdr:cNvPr>
        <xdr:cNvSpPr/>
      </xdr:nvSpPr>
      <xdr:spPr>
        <a:xfrm>
          <a:off x="307521" y="16584386"/>
          <a:ext cx="6613072" cy="61096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95250</xdr:colOff>
          <xdr:row>7</xdr:row>
          <xdr:rowOff>180975</xdr:rowOff>
        </xdr:from>
        <xdr:to>
          <xdr:col>2</xdr:col>
          <xdr:colOff>171450</xdr:colOff>
          <xdr:row>9</xdr:row>
          <xdr:rowOff>28575</xdr:rowOff>
        </xdr:to>
        <xdr:sp macro="" textlink="">
          <xdr:nvSpPr>
            <xdr:cNvPr id="12292" name="Option Button 4" hidden="1">
              <a:extLst>
                <a:ext uri="{63B3BB69-23CF-44E3-9099-C40C66FF867C}">
                  <a14:compatExt spid="_x0000_s12292"/>
                </a:ext>
                <a:ext uri="{FF2B5EF4-FFF2-40B4-BE49-F238E27FC236}">
                  <a16:creationId xmlns:a16="http://schemas.microsoft.com/office/drawing/2014/main" id="{00000000-0008-0000-0500-00000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180975</xdr:rowOff>
        </xdr:from>
        <xdr:to>
          <xdr:col>2</xdr:col>
          <xdr:colOff>171450</xdr:colOff>
          <xdr:row>10</xdr:row>
          <xdr:rowOff>28575</xdr:rowOff>
        </xdr:to>
        <xdr:sp macro="" textlink="">
          <xdr:nvSpPr>
            <xdr:cNvPr id="12293" name="Option Button 5" hidden="1">
              <a:extLst>
                <a:ext uri="{63B3BB69-23CF-44E3-9099-C40C66FF867C}">
                  <a14:compatExt spid="_x0000_s12293"/>
                </a:ext>
                <a:ext uri="{FF2B5EF4-FFF2-40B4-BE49-F238E27FC236}">
                  <a16:creationId xmlns:a16="http://schemas.microsoft.com/office/drawing/2014/main" id="{00000000-0008-0000-0500-00000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7</xdr:row>
          <xdr:rowOff>180975</xdr:rowOff>
        </xdr:from>
        <xdr:to>
          <xdr:col>2</xdr:col>
          <xdr:colOff>171450</xdr:colOff>
          <xdr:row>9</xdr:row>
          <xdr:rowOff>28575</xdr:rowOff>
        </xdr:to>
        <xdr:sp macro="" textlink="">
          <xdr:nvSpPr>
            <xdr:cNvPr id="12296" name="Option Button 8" hidden="1">
              <a:extLst>
                <a:ext uri="{63B3BB69-23CF-44E3-9099-C40C66FF867C}">
                  <a14:compatExt spid="_x0000_s12296"/>
                </a:ext>
                <a:ext uri="{FF2B5EF4-FFF2-40B4-BE49-F238E27FC236}">
                  <a16:creationId xmlns:a16="http://schemas.microsoft.com/office/drawing/2014/main" id="{00000000-0008-0000-0500-00000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180975</xdr:rowOff>
        </xdr:from>
        <xdr:to>
          <xdr:col>2</xdr:col>
          <xdr:colOff>171450</xdr:colOff>
          <xdr:row>10</xdr:row>
          <xdr:rowOff>28575</xdr:rowOff>
        </xdr:to>
        <xdr:sp macro="" textlink="">
          <xdr:nvSpPr>
            <xdr:cNvPr id="12297" name="Option Button 9" hidden="1">
              <a:extLst>
                <a:ext uri="{63B3BB69-23CF-44E3-9099-C40C66FF867C}">
                  <a14:compatExt spid="_x0000_s12297"/>
                </a:ext>
                <a:ext uri="{FF2B5EF4-FFF2-40B4-BE49-F238E27FC236}">
                  <a16:creationId xmlns:a16="http://schemas.microsoft.com/office/drawing/2014/main" id="{00000000-0008-0000-0500-00000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142876</xdr:colOff>
      <xdr:row>155</xdr:row>
      <xdr:rowOff>28574</xdr:rowOff>
    </xdr:from>
    <xdr:to>
      <xdr:col>32</xdr:col>
      <xdr:colOff>228600</xdr:colOff>
      <xdr:row>180</xdr:row>
      <xdr:rowOff>123825</xdr:rowOff>
    </xdr:to>
    <xdr:sp macro=""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142876" y="29489399"/>
          <a:ext cx="8924924" cy="4857751"/>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kumimoji="1" lang="ja-JP" altLang="en-US" sz="1050">
              <a:latin typeface="ＭＳ ゴシック" panose="020B0609070205080204" pitchFamily="49" charset="-128"/>
              <a:ea typeface="ＭＳ ゴシック" panose="020B0609070205080204" pitchFamily="49" charset="-128"/>
            </a:rPr>
            <a:t>１　本計画書において、「外来・在宅ベースアップ評価料（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）等」とは、「外来・在宅ベースアップ評価料（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）」及び「歯科外来・在宅ベースアップ評価料（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）」のことをいう。</a:t>
          </a:r>
        </a:p>
        <a:p>
          <a:pPr marL="216000" indent="-457200"/>
          <a:r>
            <a:rPr kumimoji="1" lang="ja-JP" altLang="en-US" sz="1050">
              <a:latin typeface="ＭＳ ゴシック" panose="020B0609070205080204" pitchFamily="49" charset="-128"/>
              <a:ea typeface="ＭＳ ゴシック" panose="020B0609070205080204" pitchFamily="49" charset="-128"/>
            </a:rPr>
            <a:t>２　「（１）賃金引上げの実施方法」は、該当する賃金引上げの実施方法について選択すること。</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なお、令和７年度に新規届出を行う場合については、「令和６年度又は令和７年度において、一律の引上げを行う。」を選択すること。</a:t>
          </a:r>
        </a:p>
        <a:p>
          <a:pPr marL="216000" indent="-457200"/>
          <a:r>
            <a:rPr kumimoji="1" lang="ja-JP" altLang="en-US" sz="1050">
              <a:latin typeface="ＭＳ ゴシック" panose="020B0609070205080204" pitchFamily="49" charset="-128"/>
              <a:ea typeface="ＭＳ ゴシック" panose="020B0609070205080204" pitchFamily="49" charset="-128"/>
            </a:rPr>
            <a:t>３　「（２）賃金改善実施期間」は、原則４月（年度の途中で当該評価料の新規届出を行う場合、当該評価料を算定開始した月）から翌年の３月までの期間をいう。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ただし、令和６年６月から本評価料を算定する場合にあっては、令和６年４月から開始として差し支えない。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４　「（３）ベースアップ評価料算定期間」は、原則４月（年度の途中で当該評価料の新規届出を行う場合、当該評価料を算定開始した月）から翌年の３月までの期間をいう。</a:t>
          </a:r>
        </a:p>
        <a:p>
          <a:pPr marL="216000" indent="-457200"/>
          <a:r>
            <a:rPr kumimoji="1" lang="ja-JP" altLang="en-US" sz="1050">
              <a:latin typeface="ＭＳ ゴシック" panose="020B0609070205080204" pitchFamily="49" charset="-128"/>
              <a:ea typeface="ＭＳ ゴシック" panose="020B0609070205080204" pitchFamily="49" charset="-128"/>
            </a:rPr>
            <a:t>５　「（７）算定金額の見込み」については、対象職員のベア等及びそれに伴う賞与、時間外手当、法定福利費</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事業者負担分等を含む</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等の増加分に充て、下記の「（９）うちベースアップ評価料による算定金額の見込み」と同額となること。</a:t>
          </a:r>
        </a:p>
        <a:p>
          <a:pPr marL="216000" indent="-457200"/>
          <a:r>
            <a:rPr kumimoji="1" lang="ja-JP" altLang="en-US" sz="1050">
              <a:latin typeface="ＭＳ ゴシック" panose="020B0609070205080204" pitchFamily="49" charset="-128"/>
              <a:ea typeface="ＭＳ ゴシック" panose="020B0609070205080204" pitchFamily="49" charset="-128"/>
            </a:rPr>
            <a:t>６　「（８）全体の賃金改善の見込み額」については、賃金改善実施期間において、「賃金の改善措置が実施されなかった場合の給与総額」と、「賃金の改善措置が実施された場合の給与総額」との差分により判断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この際、「賃金の改善措置が実施されなかった場合の給与総額」についての算出が困難である保険医療機関にあっては、前年度の対象職員の給与総額の実績を元に概算するなど、合理的な方法による計算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７　「（</a:t>
          </a:r>
          <a:r>
            <a:rPr kumimoji="1" lang="en-US" altLang="ja-JP" sz="1050">
              <a:latin typeface="ＭＳ ゴシック" panose="020B0609070205080204" pitchFamily="49" charset="-128"/>
              <a:ea typeface="ＭＳ ゴシック" panose="020B0609070205080204" pitchFamily="49" charset="-128"/>
            </a:rPr>
            <a:t>10</a:t>
          </a:r>
          <a:r>
            <a:rPr kumimoji="1" lang="ja-JP" altLang="en-US" sz="1050">
              <a:latin typeface="ＭＳ ゴシック" panose="020B0609070205080204" pitchFamily="49" charset="-128"/>
              <a:ea typeface="ＭＳ ゴシック" panose="020B0609070205080204" pitchFamily="49" charset="-128"/>
            </a:rPr>
            <a:t>）うち（９）以外によるベア等実施分」については、医療機関等における経営上の余剰や「看護職員処遇改善評価料」等によるベア等分を記載すること。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８　「（</a:t>
          </a:r>
          <a:r>
            <a:rPr kumimoji="1" lang="en-US" altLang="ja-JP" sz="1050">
              <a:latin typeface="ＭＳ ゴシック" panose="020B0609070205080204" pitchFamily="49" charset="-128"/>
              <a:ea typeface="ＭＳ ゴシック" panose="020B0609070205080204" pitchFamily="49" charset="-128"/>
            </a:rPr>
            <a:t>11</a:t>
          </a:r>
          <a:r>
            <a:rPr kumimoji="1" lang="ja-JP" altLang="en-US" sz="1050">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９　「（</a:t>
          </a:r>
          <a:r>
            <a:rPr kumimoji="1" lang="en-US" altLang="ja-JP" sz="1050">
              <a:latin typeface="ＭＳ ゴシック" panose="020B0609070205080204" pitchFamily="49" charset="-128"/>
              <a:ea typeface="ＭＳ ゴシック" panose="020B0609070205080204" pitchFamily="49" charset="-128"/>
            </a:rPr>
            <a:t>13</a:t>
          </a:r>
          <a:r>
            <a:rPr kumimoji="1" lang="ja-JP" altLang="en-US" sz="1050">
              <a:latin typeface="ＭＳ ゴシック" panose="020B0609070205080204" pitchFamily="49" charset="-128"/>
              <a:ea typeface="ＭＳ ゴシック" panose="020B0609070205080204" pitchFamily="49" charset="-128"/>
            </a:rPr>
            <a:t>）対象職員の常勤換算数」（以降の設問の常勤換算数についても同様の定義）は、当該時点における対象職員の人数を常勤換算で記載すること。常勤の職員の常勤換算数は１とする。常勤でない職員の常勤換算数は、「当該常勤でない職員の所定労働時間」を「当該保険医療機関において定めている常勤職員の所定労働時間」で除して得た数（当該常勤でない職員の常勤換算数が１を超える場合は、１とする。なお、対象職員とはベースアップ評価料による賃金引き上げの対象となる職種をいう。</a:t>
          </a:r>
        </a:p>
      </xdr:txBody>
    </xdr:sp>
    <xdr:clientData/>
  </xdr:twoCellAnchor>
  <xdr:oneCellAnchor>
    <xdr:from>
      <xdr:col>26</xdr:col>
      <xdr:colOff>28575</xdr:colOff>
      <xdr:row>178</xdr:row>
      <xdr:rowOff>114300</xdr:rowOff>
    </xdr:from>
    <xdr:ext cx="184731" cy="264560"/>
    <xdr:sp macro="" textlink="">
      <xdr:nvSpPr>
        <xdr:cNvPr id="4" name="テキスト ボックス 3">
          <a:extLst>
            <a:ext uri="{FF2B5EF4-FFF2-40B4-BE49-F238E27FC236}">
              <a16:creationId xmlns:a16="http://schemas.microsoft.com/office/drawing/2014/main" id="{00000000-0008-0000-0500-000004000000}"/>
            </a:ext>
          </a:extLst>
        </xdr:cNvPr>
        <xdr:cNvSpPr txBox="1"/>
      </xdr:nvSpPr>
      <xdr:spPr>
        <a:xfrm>
          <a:off x="7210425" y="33956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0</xdr:col>
      <xdr:colOff>123825</xdr:colOff>
      <xdr:row>21</xdr:row>
      <xdr:rowOff>47625</xdr:rowOff>
    </xdr:from>
    <xdr:to>
      <xdr:col>33</xdr:col>
      <xdr:colOff>190500</xdr:colOff>
      <xdr:row>25</xdr:row>
      <xdr:rowOff>142875</xdr:rowOff>
    </xdr:to>
    <xdr:sp macro="" textlink="">
      <xdr:nvSpPr>
        <xdr:cNvPr id="6" name="テキスト ボックス 4">
          <a:extLst>
            <a:ext uri="{FF2B5EF4-FFF2-40B4-BE49-F238E27FC236}">
              <a16:creationId xmlns:a16="http://schemas.microsoft.com/office/drawing/2014/main" id="{00000000-0008-0000-0500-000006000000}"/>
            </a:ext>
          </a:extLst>
        </xdr:cNvPr>
        <xdr:cNvSpPr txBox="1"/>
      </xdr:nvSpPr>
      <xdr:spPr>
        <a:xfrm>
          <a:off x="123825" y="3629025"/>
          <a:ext cx="9182100" cy="8953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「（３）ベースアップ評価料算定期間」中は、常にベースアップを実施する必要がある。</a:t>
          </a:r>
          <a:r>
            <a:rPr lang="ja-JP" altLang="en-US" sz="1050">
              <a:latin typeface="ＭＳ ゴシック" panose="020B0609070205080204" pitchFamily="49" charset="-128"/>
              <a:ea typeface="ＭＳ ゴシック" panose="020B0609070205080204" pitchFamily="49" charset="-128"/>
            </a:rPr>
            <a:t> </a:t>
          </a:r>
          <a:endParaRPr lang="en-US" altLang="ja-JP" sz="1050">
            <a:latin typeface="ＭＳ ゴシック" panose="020B0609070205080204" pitchFamily="49" charset="-128"/>
            <a:ea typeface="ＭＳ ゴシック" panose="020B0609070205080204" pitchFamily="49" charset="-128"/>
          </a:endParaRPr>
        </a:p>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ベースアップとは、基本給又は決まって毎月支払われる手当の引上げ（以下、「ベア等」という）をいい、定期昇給は含まない。</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latin typeface="ＭＳ ゴシック" panose="020B0609070205080204" pitchFamily="49" charset="-128"/>
              <a:ea typeface="ＭＳ ゴシック" panose="020B0609070205080204" pitchFamily="49" charset="-128"/>
            </a:rPr>
            <a:t>※</a:t>
          </a:r>
          <a:r>
            <a:rPr lang="ja-JP" altLang="en-US" sz="1050">
              <a:latin typeface="ＭＳ ゴシック" panose="020B0609070205080204" pitchFamily="49" charset="-128"/>
              <a:ea typeface="ＭＳ ゴシック" panose="020B0609070205080204" pitchFamily="49" charset="-128"/>
            </a:rPr>
            <a:t>　また、ベア等にはベア等を実施することにより連動して引き上がる賞与や時間外手当、法定福利費等の事業主負担の増額分についても含むこととする。なお、業績に連動して引き上がる賞与分については含まない。</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123825</xdr:colOff>
      <xdr:row>16</xdr:row>
      <xdr:rowOff>47625</xdr:rowOff>
    </xdr:from>
    <xdr:to>
      <xdr:col>33</xdr:col>
      <xdr:colOff>190500</xdr:colOff>
      <xdr:row>18</xdr:row>
      <xdr:rowOff>142875</xdr:rowOff>
    </xdr:to>
    <xdr:sp macro="" textlink="">
      <xdr:nvSpPr>
        <xdr:cNvPr id="8" name="テキスト ボックス 4">
          <a:extLst>
            <a:ext uri="{FF2B5EF4-FFF2-40B4-BE49-F238E27FC236}">
              <a16:creationId xmlns:a16="http://schemas.microsoft.com/office/drawing/2014/main" id="{00000000-0008-0000-0500-000008000000}"/>
            </a:ext>
          </a:extLst>
        </xdr:cNvPr>
        <xdr:cNvSpPr txBox="1"/>
      </xdr:nvSpPr>
      <xdr:spPr>
        <a:xfrm>
          <a:off x="123825" y="2628900"/>
          <a:ext cx="9182100" cy="49530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令和７年度の賃金改善期間の終期については、令和８年３月を原則とするが、令和８年４月及び５月についても、ベースアップ評価料を算定し、賃金引き上げを維持することを前提とすること。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104775</xdr:colOff>
      <xdr:row>35</xdr:row>
      <xdr:rowOff>9525</xdr:rowOff>
    </xdr:from>
    <xdr:to>
      <xdr:col>33</xdr:col>
      <xdr:colOff>171450</xdr:colOff>
      <xdr:row>37</xdr:row>
      <xdr:rowOff>85725</xdr:rowOff>
    </xdr:to>
    <xdr:sp macro="" textlink="">
      <xdr:nvSpPr>
        <xdr:cNvPr id="10" name="テキスト ボックス 4">
          <a:extLst>
            <a:ext uri="{FF2B5EF4-FFF2-40B4-BE49-F238E27FC236}">
              <a16:creationId xmlns:a16="http://schemas.microsoft.com/office/drawing/2014/main" id="{00000000-0008-0000-0500-00000A000000}"/>
            </a:ext>
          </a:extLst>
        </xdr:cNvPr>
        <xdr:cNvSpPr txBox="1"/>
      </xdr:nvSpPr>
      <xdr:spPr>
        <a:xfrm>
          <a:off x="104775" y="6591300"/>
          <a:ext cx="9182100" cy="4762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「（７）算定金額の見込み」については、対象職員のベア等及びそれに伴う賞与、時間外手当、法定福利費</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事業者負担分等を含む</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等の増加分に充て、下記の「（９）ベースアップ評価料による算定金額の見込み」と同額となること。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95250</xdr:colOff>
      <xdr:row>44</xdr:row>
      <xdr:rowOff>19050</xdr:rowOff>
    </xdr:from>
    <xdr:to>
      <xdr:col>33</xdr:col>
      <xdr:colOff>161925</xdr:colOff>
      <xdr:row>53</xdr:row>
      <xdr:rowOff>85725</xdr:rowOff>
    </xdr:to>
    <xdr:sp macro="" textlink="">
      <xdr:nvSpPr>
        <xdr:cNvPr id="11" name="テキスト ボックス 4">
          <a:extLst>
            <a:ext uri="{FF2B5EF4-FFF2-40B4-BE49-F238E27FC236}">
              <a16:creationId xmlns:a16="http://schemas.microsoft.com/office/drawing/2014/main" id="{00000000-0008-0000-0500-00000B000000}"/>
            </a:ext>
          </a:extLst>
        </xdr:cNvPr>
        <xdr:cNvSpPr txBox="1"/>
      </xdr:nvSpPr>
      <xdr:spPr>
        <a:xfrm>
          <a:off x="95250" y="8801100"/>
          <a:ext cx="9182100" cy="186690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「賃金改善の見込み額」は、賃金改善実施期間において、「賃金の改善措置が実施されなかった場合の給与総額」と、「賃金の改善措置が実施された場合の給与総額」との差分により判断すること。 </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10</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）うち（９）以外によるベア等実施分」については、ベースアップ評価料による算定金額以外の財源を活用して、当該年度においてベア等を実施した分を記載すること。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11</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ja-JP" altLang="en-US" sz="1050">
              <a:solidFill>
                <a:sysClr val="windowText" lastClr="000000"/>
              </a:solidFill>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定期昇給の制度を設けていない医療機関は「０」と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12</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）うちその他分」については、賃金改善実施期間において、定期昇給やベア等によらない、一時金や手当（毎月決まって支払われるものを除く。）等による賃金改善額となること。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133350</xdr:colOff>
      <xdr:row>10</xdr:row>
      <xdr:rowOff>28575</xdr:rowOff>
    </xdr:from>
    <xdr:to>
      <xdr:col>33</xdr:col>
      <xdr:colOff>200025</xdr:colOff>
      <xdr:row>13</xdr:row>
      <xdr:rowOff>171450</xdr:rowOff>
    </xdr:to>
    <xdr:sp macro="" textlink="">
      <xdr:nvSpPr>
        <xdr:cNvPr id="5" name="テキスト ボックス 4">
          <a:extLst>
            <a:ext uri="{FF2B5EF4-FFF2-40B4-BE49-F238E27FC236}">
              <a16:creationId xmlns:a16="http://schemas.microsoft.com/office/drawing/2014/main" id="{00000000-0008-0000-0500-000005000000}"/>
            </a:ext>
          </a:extLst>
        </xdr:cNvPr>
        <xdr:cNvSpPr txBox="1"/>
      </xdr:nvSpPr>
      <xdr:spPr>
        <a:xfrm>
          <a:off x="133350" y="2009775"/>
          <a:ext cx="9182100" cy="7429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令和５年度との比較で、令和６年度と令和７年度で同じ水準の賃金引き上げを行う場合には、「一律の引上げを行う」を選択すること。</a:t>
          </a:r>
        </a:p>
        <a:p>
          <a:pPr marL="216000" indent="0"/>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令和６年度のベースアップ評価料による算定金額の一部を繰り越すなどして、令和５年度との比較で、令和６年度と令和７年度で段階的な賃金改善を行う場合には、「段階的な引上げを行う」を選択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47625</xdr:colOff>
      <xdr:row>54</xdr:row>
      <xdr:rowOff>152399</xdr:rowOff>
    </xdr:from>
    <xdr:to>
      <xdr:col>33</xdr:col>
      <xdr:colOff>114300</xdr:colOff>
      <xdr:row>62</xdr:row>
      <xdr:rowOff>95250</xdr:rowOff>
    </xdr:to>
    <xdr:sp macro="" textlink="">
      <xdr:nvSpPr>
        <xdr:cNvPr id="13" name="テキスト ボックス 4">
          <a:extLst>
            <a:ext uri="{FF2B5EF4-FFF2-40B4-BE49-F238E27FC236}">
              <a16:creationId xmlns:a16="http://schemas.microsoft.com/office/drawing/2014/main" id="{00000000-0008-0000-0500-00000D000000}"/>
            </a:ext>
          </a:extLst>
        </xdr:cNvPr>
        <xdr:cNvSpPr txBox="1"/>
      </xdr:nvSpPr>
      <xdr:spPr>
        <a:xfrm>
          <a:off x="47625" y="10934699"/>
          <a:ext cx="9182100" cy="1543051"/>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病院及び有床診療所（ベースアップ評価料（</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）を届出するものを除く。）においては、「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Ⅲ</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．対象職員（全体）の基本給等（基本給又は決まって毎月支払われる手当）に係る事項」は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Ⅳ</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Ⅷ</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の合計により計算されるものとする。</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「基本給等総額」には、給与のうち、基本給及び決まって毎月支払われる手当の合計を計上すること。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年度更新及び区分変更等によりベースアップ評価料の賃金改善計画書を再度届出する場合、「賃金改善する前の対象職員の基本給等総額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」には、初回届出時点における「賃金改善する前の対象職員の基本給等総額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」の金額を記載すること。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「うち定期昇給相当分」は、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において定期昇給を実施する場合にのみ記載すること。それ以外の月に定期昇給を実施する場合、もしくは定期昇給の制度を設けていない医療機関は「０」と記載すること。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xdr:colOff>
          <xdr:row>139</xdr:row>
          <xdr:rowOff>19050</xdr:rowOff>
        </xdr:from>
        <xdr:to>
          <xdr:col>2</xdr:col>
          <xdr:colOff>28575</xdr:colOff>
          <xdr:row>140</xdr:row>
          <xdr:rowOff>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6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140</xdr:row>
          <xdr:rowOff>9525</xdr:rowOff>
        </xdr:from>
        <xdr:to>
          <xdr:col>2</xdr:col>
          <xdr:colOff>28575</xdr:colOff>
          <xdr:row>141</xdr:row>
          <xdr:rowOff>0</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6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139</xdr:row>
          <xdr:rowOff>9525</xdr:rowOff>
        </xdr:from>
        <xdr:to>
          <xdr:col>12</xdr:col>
          <xdr:colOff>57150</xdr:colOff>
          <xdr:row>139</xdr:row>
          <xdr:rowOff>180975</xdr:rowOff>
        </xdr:to>
        <xdr:sp macro="" textlink="">
          <xdr:nvSpPr>
            <xdr:cNvPr id="17411" name="Check Box 3" hidden="1">
              <a:extLst>
                <a:ext uri="{63B3BB69-23CF-44E3-9099-C40C66FF867C}">
                  <a14:compatExt spid="_x0000_s17411"/>
                </a:ext>
                <a:ext uri="{FF2B5EF4-FFF2-40B4-BE49-F238E27FC236}">
                  <a16:creationId xmlns:a16="http://schemas.microsoft.com/office/drawing/2014/main" id="{00000000-0008-0000-06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97971</xdr:colOff>
      <xdr:row>143</xdr:row>
      <xdr:rowOff>10886</xdr:rowOff>
    </xdr:from>
    <xdr:to>
      <xdr:col>32</xdr:col>
      <xdr:colOff>119743</xdr:colOff>
      <xdr:row>143</xdr:row>
      <xdr:rowOff>707572</xdr:rowOff>
    </xdr:to>
    <xdr:sp macro="" textlink="">
      <xdr:nvSpPr>
        <xdr:cNvPr id="2" name="大かっこ 11">
          <a:extLst>
            <a:ext uri="{FF2B5EF4-FFF2-40B4-BE49-F238E27FC236}">
              <a16:creationId xmlns:a16="http://schemas.microsoft.com/office/drawing/2014/main" id="{00000000-0008-0000-0600-000002000000}"/>
            </a:ext>
          </a:extLst>
        </xdr:cNvPr>
        <xdr:cNvSpPr/>
      </xdr:nvSpPr>
      <xdr:spPr>
        <a:xfrm>
          <a:off x="307521" y="25023536"/>
          <a:ext cx="6613072" cy="61096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95250</xdr:colOff>
          <xdr:row>7</xdr:row>
          <xdr:rowOff>180975</xdr:rowOff>
        </xdr:from>
        <xdr:to>
          <xdr:col>2</xdr:col>
          <xdr:colOff>171450</xdr:colOff>
          <xdr:row>9</xdr:row>
          <xdr:rowOff>28575</xdr:rowOff>
        </xdr:to>
        <xdr:sp macro="" textlink="">
          <xdr:nvSpPr>
            <xdr:cNvPr id="17412" name="Option Button 4" hidden="1">
              <a:extLst>
                <a:ext uri="{63B3BB69-23CF-44E3-9099-C40C66FF867C}">
                  <a14:compatExt spid="_x0000_s17412"/>
                </a:ext>
                <a:ext uri="{FF2B5EF4-FFF2-40B4-BE49-F238E27FC236}">
                  <a16:creationId xmlns:a16="http://schemas.microsoft.com/office/drawing/2014/main" id="{00000000-0008-0000-0600-00000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180975</xdr:rowOff>
        </xdr:from>
        <xdr:to>
          <xdr:col>2</xdr:col>
          <xdr:colOff>171450</xdr:colOff>
          <xdr:row>10</xdr:row>
          <xdr:rowOff>28575</xdr:rowOff>
        </xdr:to>
        <xdr:sp macro="" textlink="">
          <xdr:nvSpPr>
            <xdr:cNvPr id="17413" name="Option Button 5" hidden="1">
              <a:extLst>
                <a:ext uri="{63B3BB69-23CF-44E3-9099-C40C66FF867C}">
                  <a14:compatExt spid="_x0000_s17413"/>
                </a:ext>
                <a:ext uri="{FF2B5EF4-FFF2-40B4-BE49-F238E27FC236}">
                  <a16:creationId xmlns:a16="http://schemas.microsoft.com/office/drawing/2014/main" id="{00000000-0008-0000-06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26</xdr:row>
          <xdr:rowOff>19050</xdr:rowOff>
        </xdr:from>
        <xdr:to>
          <xdr:col>22</xdr:col>
          <xdr:colOff>238125</xdr:colOff>
          <xdr:row>26</xdr:row>
          <xdr:rowOff>180975</xdr:rowOff>
        </xdr:to>
        <xdr:sp macro="" textlink="">
          <xdr:nvSpPr>
            <xdr:cNvPr id="17419" name="Check Box 11" hidden="1">
              <a:extLst>
                <a:ext uri="{63B3BB69-23CF-44E3-9099-C40C66FF867C}">
                  <a14:compatExt spid="_x0000_s17419"/>
                </a:ext>
                <a:ext uri="{FF2B5EF4-FFF2-40B4-BE49-F238E27FC236}">
                  <a16:creationId xmlns:a16="http://schemas.microsoft.com/office/drawing/2014/main" id="{00000000-0008-0000-0600-00000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173934</xdr:colOff>
      <xdr:row>16</xdr:row>
      <xdr:rowOff>8282</xdr:rowOff>
    </xdr:from>
    <xdr:to>
      <xdr:col>32</xdr:col>
      <xdr:colOff>273325</xdr:colOff>
      <xdr:row>18</xdr:row>
      <xdr:rowOff>82825</xdr:rowOff>
    </xdr:to>
    <xdr:sp macro="" textlink="">
      <xdr:nvSpPr>
        <xdr:cNvPr id="3" name="テキスト ボックス 4">
          <a:extLst>
            <a:ext uri="{FF2B5EF4-FFF2-40B4-BE49-F238E27FC236}">
              <a16:creationId xmlns:a16="http://schemas.microsoft.com/office/drawing/2014/main" id="{00000000-0008-0000-0600-000003000000}"/>
            </a:ext>
          </a:extLst>
        </xdr:cNvPr>
        <xdr:cNvSpPr txBox="1"/>
      </xdr:nvSpPr>
      <xdr:spPr>
        <a:xfrm>
          <a:off x="173934" y="2575891"/>
          <a:ext cx="8845826" cy="472108"/>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令和７年度の賃金改善期間の終期については、令和８年３月を原則とするが、令和８年４月及び５月についても、ベースアップ評価料を算定し、賃金引き上げを維持することを前提とすること。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161926</xdr:colOff>
      <xdr:row>21</xdr:row>
      <xdr:rowOff>47625</xdr:rowOff>
    </xdr:from>
    <xdr:to>
      <xdr:col>32</xdr:col>
      <xdr:colOff>238126</xdr:colOff>
      <xdr:row>25</xdr:row>
      <xdr:rowOff>142875</xdr:rowOff>
    </xdr:to>
    <xdr:sp macro="" textlink="">
      <xdr:nvSpPr>
        <xdr:cNvPr id="4" name="テキスト ボックス 4">
          <a:extLst>
            <a:ext uri="{FF2B5EF4-FFF2-40B4-BE49-F238E27FC236}">
              <a16:creationId xmlns:a16="http://schemas.microsoft.com/office/drawing/2014/main" id="{00000000-0008-0000-0600-000004000000}"/>
            </a:ext>
          </a:extLst>
        </xdr:cNvPr>
        <xdr:cNvSpPr txBox="1"/>
      </xdr:nvSpPr>
      <xdr:spPr>
        <a:xfrm>
          <a:off x="161926" y="3629025"/>
          <a:ext cx="8915400" cy="8953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「（３）ベースアップ評価料算定期間」中は、常にベースアップを実施する必要がある。</a:t>
          </a:r>
          <a:r>
            <a:rPr lang="ja-JP" altLang="en-US" sz="1050">
              <a:latin typeface="ＭＳ ゴシック" panose="020B0609070205080204" pitchFamily="49" charset="-128"/>
              <a:ea typeface="ＭＳ ゴシック" panose="020B0609070205080204" pitchFamily="49" charset="-128"/>
            </a:rPr>
            <a:t> </a:t>
          </a:r>
          <a:endParaRPr lang="en-US" altLang="ja-JP" sz="1050">
            <a:latin typeface="ＭＳ ゴシック" panose="020B0609070205080204" pitchFamily="49" charset="-128"/>
            <a:ea typeface="ＭＳ ゴシック" panose="020B0609070205080204" pitchFamily="49" charset="-128"/>
          </a:endParaRPr>
        </a:p>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ベースアップとは、基本給又は決まって毎月支払われる手当の引上げ（以下、「ベア等」という）をいい、定期昇給は含まない。</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latin typeface="ＭＳ ゴシック" panose="020B0609070205080204" pitchFamily="49" charset="-128"/>
              <a:ea typeface="ＭＳ ゴシック" panose="020B0609070205080204" pitchFamily="49" charset="-128"/>
            </a:rPr>
            <a:t>※</a:t>
          </a:r>
          <a:r>
            <a:rPr lang="ja-JP" altLang="en-US" sz="1050">
              <a:latin typeface="ＭＳ ゴシック" panose="020B0609070205080204" pitchFamily="49" charset="-128"/>
              <a:ea typeface="ＭＳ ゴシック" panose="020B0609070205080204" pitchFamily="49" charset="-128"/>
            </a:rPr>
            <a:t>　また、ベア等にはベア等を実施することにより連動して引き上がる賞与や時間外手当、法定福利費等の事業主負担の増額分についても含むこととする。なお、業績に連動して引き上がる賞与分については含まない。</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171451</xdr:colOff>
      <xdr:row>27</xdr:row>
      <xdr:rowOff>28575</xdr:rowOff>
    </xdr:from>
    <xdr:to>
      <xdr:col>32</xdr:col>
      <xdr:colOff>247651</xdr:colOff>
      <xdr:row>30</xdr:row>
      <xdr:rowOff>85726</xdr:rowOff>
    </xdr:to>
    <xdr:sp macro="" textlink="">
      <xdr:nvSpPr>
        <xdr:cNvPr id="5" name="テキスト ボックス 4">
          <a:extLst>
            <a:ext uri="{FF2B5EF4-FFF2-40B4-BE49-F238E27FC236}">
              <a16:creationId xmlns:a16="http://schemas.microsoft.com/office/drawing/2014/main" id="{00000000-0008-0000-0600-000005000000}"/>
            </a:ext>
          </a:extLst>
        </xdr:cNvPr>
        <xdr:cNvSpPr txBox="1"/>
      </xdr:nvSpPr>
      <xdr:spPr>
        <a:xfrm>
          <a:off x="171451" y="4810125"/>
          <a:ext cx="8915400" cy="657226"/>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）等を届け出ない場合は、以下（４）の「外来・在宅ベースアップ評価料（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）等による算定金額の見込み」及び「外来・在宅ベースアップ評価料（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）等の算定により算定される点数の見込み」は「（参考）賃金引き上げ計画書作成のための計算シート（</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II</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を算定しない診療所向け）」により計算を行うこと。</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0</xdr:col>
      <xdr:colOff>161925</xdr:colOff>
      <xdr:row>42</xdr:row>
      <xdr:rowOff>47625</xdr:rowOff>
    </xdr:from>
    <xdr:to>
      <xdr:col>32</xdr:col>
      <xdr:colOff>171450</xdr:colOff>
      <xdr:row>44</xdr:row>
      <xdr:rowOff>123825</xdr:rowOff>
    </xdr:to>
    <xdr:sp macro="" textlink="">
      <xdr:nvSpPr>
        <xdr:cNvPr id="6" name="テキスト ボックス 4">
          <a:extLst>
            <a:ext uri="{FF2B5EF4-FFF2-40B4-BE49-F238E27FC236}">
              <a16:creationId xmlns:a16="http://schemas.microsoft.com/office/drawing/2014/main" id="{00000000-0008-0000-0600-000006000000}"/>
            </a:ext>
          </a:extLst>
        </xdr:cNvPr>
        <xdr:cNvSpPr txBox="1"/>
      </xdr:nvSpPr>
      <xdr:spPr>
        <a:xfrm>
          <a:off x="161925" y="7829550"/>
          <a:ext cx="8848725" cy="476250"/>
        </a:xfrm>
        <a:prstGeom prst="rect">
          <a:avLst/>
        </a:prstGeom>
        <a:solidFill>
          <a:schemeClr val="lt1"/>
        </a:solid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「（７）算定金額の見込み」については、対象職員のベア等及びそれに伴う賞与、時間外手当、法定福利費</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事業者負担分等を含む</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等の増加分に充て、下記の「（９）ベースアップ評価料による算定金額の見込み」と同額となること。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47625</xdr:colOff>
      <xdr:row>150</xdr:row>
      <xdr:rowOff>171450</xdr:rowOff>
    </xdr:from>
    <xdr:to>
      <xdr:col>32</xdr:col>
      <xdr:colOff>200025</xdr:colOff>
      <xdr:row>179</xdr:row>
      <xdr:rowOff>0</xdr:rowOff>
    </xdr:to>
    <xdr:sp macro="" textlink="">
      <xdr:nvSpPr>
        <xdr:cNvPr id="8" name="テキスト ボックス 7">
          <a:extLst>
            <a:ext uri="{FF2B5EF4-FFF2-40B4-BE49-F238E27FC236}">
              <a16:creationId xmlns:a16="http://schemas.microsoft.com/office/drawing/2014/main" id="{00000000-0008-0000-0600-000008000000}"/>
            </a:ext>
          </a:extLst>
        </xdr:cNvPr>
        <xdr:cNvSpPr txBox="1"/>
      </xdr:nvSpPr>
      <xdr:spPr>
        <a:xfrm>
          <a:off x="47625" y="21840825"/>
          <a:ext cx="8991600" cy="53530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kumimoji="1" lang="ja-JP" altLang="en-US" sz="1050">
              <a:latin typeface="ＭＳ ゴシック" panose="020B0609070205080204" pitchFamily="49" charset="-128"/>
              <a:ea typeface="ＭＳ ゴシック" panose="020B0609070205080204" pitchFamily="49" charset="-128"/>
            </a:rPr>
            <a:t>１　本計画書において、「外来・在宅ベースアップ評価料（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）等」とは、「外来・在宅ベースアップ評価料（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）」及び「歯科外来・在宅ベースアップ評価料（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）」のことをいう。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また、「外来・在宅ベースアップ評価料（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）等」とは、「外来・在宅ベースアップ評価料（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）」及び「歯科外来・在宅ベースアップ評価料（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）」のことをいう。</a:t>
          </a:r>
        </a:p>
        <a:p>
          <a:pPr marL="216000" indent="-457200"/>
          <a:r>
            <a:rPr kumimoji="1" lang="ja-JP" altLang="en-US" sz="1050">
              <a:latin typeface="ＭＳ ゴシック" panose="020B0609070205080204" pitchFamily="49" charset="-128"/>
              <a:ea typeface="ＭＳ ゴシック" panose="020B0609070205080204" pitchFamily="49" charset="-128"/>
            </a:rPr>
            <a:t>２　「（１）賃金引上げの実施方法」は、該当する賃金引上げの実施方法について選択すること。</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なお、令和７年度に新規届出を行う場合については、「令和６年度又は令和７年度において、一律の引上げを行う。」を選択すること。</a:t>
          </a:r>
        </a:p>
        <a:p>
          <a:pPr marL="216000" indent="-457200"/>
          <a:r>
            <a:rPr kumimoji="1" lang="ja-JP" altLang="en-US" sz="1050">
              <a:latin typeface="ＭＳ ゴシック" panose="020B0609070205080204" pitchFamily="49" charset="-128"/>
              <a:ea typeface="ＭＳ ゴシック" panose="020B0609070205080204" pitchFamily="49" charset="-128"/>
            </a:rPr>
            <a:t>３　「（２）賃金改善実施期間」は、原則４月（年度の途中で当該評価料の新規届出を行う場合、当該評価料を算定開始した月）から翌年の３月までの期間をいう。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ただし、令和６年６月から本評価料を算定する場合にあっては、令和６年４月から開始として差し支えない。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４　「（３）ベースアップ評価料算定期間」は、原則４月（年度の途中で当該評価料の新規届出を行う場合、当該評価料を算定開始した月）から翌年の３月までの期間をいう。</a:t>
          </a:r>
        </a:p>
        <a:p>
          <a:pPr marL="216000" indent="-457200"/>
          <a:r>
            <a:rPr kumimoji="1" lang="ja-JP" altLang="en-US" sz="1050">
              <a:latin typeface="ＭＳ ゴシック" panose="020B0609070205080204" pitchFamily="49" charset="-128"/>
              <a:ea typeface="ＭＳ ゴシック" panose="020B0609070205080204" pitchFamily="49" charset="-128"/>
            </a:rPr>
            <a:t>５　「（７）算定金額の見込み」については、対象職員のベア等及びそれに伴う賞与、時間外手当、法定福利費</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事業者負担分等を含む</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等の増加分に充て、下記の「（９）うちベースアップ評価料による算定金額の見込み」と同額となること。</a:t>
          </a:r>
        </a:p>
        <a:p>
          <a:pPr marL="216000" indent="-457200"/>
          <a:r>
            <a:rPr kumimoji="1" lang="ja-JP" altLang="en-US" sz="1050">
              <a:latin typeface="ＭＳ ゴシック" panose="020B0609070205080204" pitchFamily="49" charset="-128"/>
              <a:ea typeface="ＭＳ ゴシック" panose="020B0609070205080204" pitchFamily="49" charset="-128"/>
            </a:rPr>
            <a:t>６　「（８）全体の賃金改善の見込み額」については、賃金改善実施期間において、「賃金の改善措置が実施されなかった場合の給与総額」と、「賃金の改善措置が実施された場合の給与総額」との差分により判断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この際、「賃金の改善措置が実施されなかった場合の給与総額」についての算出が困難である保険医療機関にあっては、前年度の対象職員の給与総額の実績を元に概算するなど、合理的な方法による計算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７　「（</a:t>
          </a:r>
          <a:r>
            <a:rPr kumimoji="1" lang="en-US" altLang="ja-JP" sz="1050">
              <a:latin typeface="ＭＳ ゴシック" panose="020B0609070205080204" pitchFamily="49" charset="-128"/>
              <a:ea typeface="ＭＳ ゴシック" panose="020B0609070205080204" pitchFamily="49" charset="-128"/>
            </a:rPr>
            <a:t>10</a:t>
          </a:r>
          <a:r>
            <a:rPr kumimoji="1" lang="ja-JP" altLang="en-US" sz="1050">
              <a:latin typeface="ＭＳ ゴシック" panose="020B0609070205080204" pitchFamily="49" charset="-128"/>
              <a:ea typeface="ＭＳ ゴシック" panose="020B0609070205080204" pitchFamily="49" charset="-128"/>
            </a:rPr>
            <a:t>）うち（９）以外によるベア等実施分」については、医療機関等における経営上の余剰や「看護職員処遇改善評価料」等によるベア等分を記載すること。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８　「（</a:t>
          </a:r>
          <a:r>
            <a:rPr kumimoji="1" lang="en-US" altLang="ja-JP" sz="1050">
              <a:latin typeface="ＭＳ ゴシック" panose="020B0609070205080204" pitchFamily="49" charset="-128"/>
              <a:ea typeface="ＭＳ ゴシック" panose="020B0609070205080204" pitchFamily="49" charset="-128"/>
            </a:rPr>
            <a:t>11</a:t>
          </a:r>
          <a:r>
            <a:rPr kumimoji="1" lang="ja-JP" altLang="en-US" sz="1050">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９　「（</a:t>
          </a:r>
          <a:r>
            <a:rPr kumimoji="1" lang="en-US" altLang="ja-JP" sz="1050">
              <a:latin typeface="ＭＳ ゴシック" panose="020B0609070205080204" pitchFamily="49" charset="-128"/>
              <a:ea typeface="ＭＳ ゴシック" panose="020B0609070205080204" pitchFamily="49" charset="-128"/>
            </a:rPr>
            <a:t>13</a:t>
          </a:r>
          <a:r>
            <a:rPr kumimoji="1" lang="ja-JP" altLang="en-US" sz="1050">
              <a:latin typeface="ＭＳ ゴシック" panose="020B0609070205080204" pitchFamily="49" charset="-128"/>
              <a:ea typeface="ＭＳ ゴシック" panose="020B0609070205080204" pitchFamily="49" charset="-128"/>
            </a:rPr>
            <a:t>）対象職員の常勤換算数」（以降の設問の常勤換算数についても同様の定義）は、当該時点における対象職員の人数を常勤換算で記載すること。常勤の職員の常勤換算数は１とする。常勤でない職員の常勤換算数は、「当該常勤でない職員の所定労働時間」を「当該保険医療機関において定めている常勤職員の所定労働時間」で除して得た数（当該常勤でない職員の常勤換算数が１を超える場合は、１とする。なお、対象職員とはベースアップ評価料による賃金引き上げの対象となる職種をいう。</a:t>
          </a:r>
        </a:p>
      </xdr:txBody>
    </xdr:sp>
    <xdr:clientData/>
  </xdr:twoCellAnchor>
  <xdr:twoCellAnchor>
    <xdr:from>
      <xdr:col>0</xdr:col>
      <xdr:colOff>133350</xdr:colOff>
      <xdr:row>10</xdr:row>
      <xdr:rowOff>28575</xdr:rowOff>
    </xdr:from>
    <xdr:to>
      <xdr:col>33</xdr:col>
      <xdr:colOff>200025</xdr:colOff>
      <xdr:row>13</xdr:row>
      <xdr:rowOff>171450</xdr:rowOff>
    </xdr:to>
    <xdr:sp macro="" textlink="">
      <xdr:nvSpPr>
        <xdr:cNvPr id="9" name="テキスト ボックス 8">
          <a:extLst>
            <a:ext uri="{FF2B5EF4-FFF2-40B4-BE49-F238E27FC236}">
              <a16:creationId xmlns:a16="http://schemas.microsoft.com/office/drawing/2014/main" id="{00000000-0008-0000-0600-000009000000}"/>
            </a:ext>
          </a:extLst>
        </xdr:cNvPr>
        <xdr:cNvSpPr txBox="1"/>
      </xdr:nvSpPr>
      <xdr:spPr>
        <a:xfrm>
          <a:off x="133350" y="2009775"/>
          <a:ext cx="9182100" cy="7429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令和５年度との比較で、令和６年度と令和７年度で同じ水準の賃金引き上げを行う場合には、「一律の引上げを行う」を選択すること。</a:t>
          </a:r>
        </a:p>
        <a:p>
          <a:pPr marL="216000" indent="0"/>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令和６年度のベースアップ評価料による算定金額の一部を繰り越すなどして、令和５年度との比較で、令和６年度と令和７年度で段階的な賃金改善を行う場合には、「段階的な引上げを行う」を選択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95250</xdr:colOff>
      <xdr:row>51</xdr:row>
      <xdr:rowOff>0</xdr:rowOff>
    </xdr:from>
    <xdr:to>
      <xdr:col>33</xdr:col>
      <xdr:colOff>0</xdr:colOff>
      <xdr:row>59</xdr:row>
      <xdr:rowOff>123825</xdr:rowOff>
    </xdr:to>
    <xdr:sp macro="" textlink="">
      <xdr:nvSpPr>
        <xdr:cNvPr id="12" name="テキスト ボックス 4">
          <a:extLst>
            <a:ext uri="{FF2B5EF4-FFF2-40B4-BE49-F238E27FC236}">
              <a16:creationId xmlns:a16="http://schemas.microsoft.com/office/drawing/2014/main" id="{00000000-0008-0000-0600-00000C000000}"/>
            </a:ext>
          </a:extLst>
        </xdr:cNvPr>
        <xdr:cNvSpPr txBox="1"/>
      </xdr:nvSpPr>
      <xdr:spPr>
        <a:xfrm>
          <a:off x="95250" y="10182225"/>
          <a:ext cx="9020175" cy="1724025"/>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「賃金改善の見込み額」は、賃金改善実施期間において、「賃金の改善措置が実施されなかった場合の給与総額」と、「賃金の改善措置が実施された場合の給与総額」との差分により判断すること。 </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10</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）うち（９）以外によるベア等実施分」については、ベースアップ評価料による算定金額以外の財源を活用して、当該年度においてベア等を実施した分を記載すること。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11</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ja-JP" altLang="en-US" sz="1050">
              <a:solidFill>
                <a:sysClr val="windowText" lastClr="000000"/>
              </a:solidFill>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定期昇給の制度を設けていない医療機関は「０」と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12</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）うちその他分」については、賃金改善実施期間において、定期昇給やベア等によらない、一時金や手当（毎月決まって支払われるものを除く。）等による賃金改善額となること。</a:t>
          </a:r>
        </a:p>
      </xdr:txBody>
    </xdr:sp>
    <xdr:clientData/>
  </xdr:twoCellAnchor>
  <xdr:twoCellAnchor>
    <xdr:from>
      <xdr:col>0</xdr:col>
      <xdr:colOff>47625</xdr:colOff>
      <xdr:row>61</xdr:row>
      <xdr:rowOff>38099</xdr:rowOff>
    </xdr:from>
    <xdr:to>
      <xdr:col>33</xdr:col>
      <xdr:colOff>0</xdr:colOff>
      <xdr:row>67</xdr:row>
      <xdr:rowOff>0</xdr:rowOff>
    </xdr:to>
    <xdr:sp macro="" textlink="">
      <xdr:nvSpPr>
        <xdr:cNvPr id="13" name="テキスト ボックス 4">
          <a:extLst>
            <a:ext uri="{FF2B5EF4-FFF2-40B4-BE49-F238E27FC236}">
              <a16:creationId xmlns:a16="http://schemas.microsoft.com/office/drawing/2014/main" id="{00000000-0008-0000-0600-00000D000000}"/>
            </a:ext>
          </a:extLst>
        </xdr:cNvPr>
        <xdr:cNvSpPr txBox="1"/>
      </xdr:nvSpPr>
      <xdr:spPr>
        <a:xfrm>
          <a:off x="47625" y="12220574"/>
          <a:ext cx="9067800" cy="1171576"/>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「基本給等総額」には、給与のうち、基本給及び決まって毎月支払われる手当の合計を計上すること。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年度更新及び区分変更等によりベースアップ評価料の賃金改善計画書を再度届出する場合、「賃金改善する前の対象職員の基本給等総額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」には、初回届出時点における「賃金改善する前の対象職員の基本給等総額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」の金額を記載すること。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「うち定期昇給相当分」は、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において定期昇給を実施する場合にのみ記載すること。それ以外の月に定期昇給を実施する場合、もしくは定期昇給の制度を設けていない医療機関は「０」と記載すること。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xdr:colOff>
          <xdr:row>139</xdr:row>
          <xdr:rowOff>19050</xdr:rowOff>
        </xdr:from>
        <xdr:to>
          <xdr:col>2</xdr:col>
          <xdr:colOff>28575</xdr:colOff>
          <xdr:row>140</xdr:row>
          <xdr:rowOff>0</xdr:rowOff>
        </xdr:to>
        <xdr:sp macro="" textlink="">
          <xdr:nvSpPr>
            <xdr:cNvPr id="35841" name="Check Box 1" hidden="1">
              <a:extLst>
                <a:ext uri="{63B3BB69-23CF-44E3-9099-C40C66FF867C}">
                  <a14:compatExt spid="_x0000_s35841"/>
                </a:ext>
                <a:ext uri="{FF2B5EF4-FFF2-40B4-BE49-F238E27FC236}">
                  <a16:creationId xmlns:a16="http://schemas.microsoft.com/office/drawing/2014/main" id="{00000000-0008-0000-0700-000001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140</xdr:row>
          <xdr:rowOff>28575</xdr:rowOff>
        </xdr:from>
        <xdr:to>
          <xdr:col>2</xdr:col>
          <xdr:colOff>28575</xdr:colOff>
          <xdr:row>141</xdr:row>
          <xdr:rowOff>19050</xdr:rowOff>
        </xdr:to>
        <xdr:sp macro="" textlink="">
          <xdr:nvSpPr>
            <xdr:cNvPr id="35842" name="Check Box 2" hidden="1">
              <a:extLst>
                <a:ext uri="{63B3BB69-23CF-44E3-9099-C40C66FF867C}">
                  <a14:compatExt spid="_x0000_s35842"/>
                </a:ext>
                <a:ext uri="{FF2B5EF4-FFF2-40B4-BE49-F238E27FC236}">
                  <a16:creationId xmlns:a16="http://schemas.microsoft.com/office/drawing/2014/main" id="{00000000-0008-0000-0700-000002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139</xdr:row>
          <xdr:rowOff>19050</xdr:rowOff>
        </xdr:from>
        <xdr:to>
          <xdr:col>12</xdr:col>
          <xdr:colOff>57150</xdr:colOff>
          <xdr:row>140</xdr:row>
          <xdr:rowOff>0</xdr:rowOff>
        </xdr:to>
        <xdr:sp macro="" textlink="">
          <xdr:nvSpPr>
            <xdr:cNvPr id="35843" name="Check Box 3" hidden="1">
              <a:extLst>
                <a:ext uri="{63B3BB69-23CF-44E3-9099-C40C66FF867C}">
                  <a14:compatExt spid="_x0000_s35843"/>
                </a:ext>
                <a:ext uri="{FF2B5EF4-FFF2-40B4-BE49-F238E27FC236}">
                  <a16:creationId xmlns:a16="http://schemas.microsoft.com/office/drawing/2014/main" id="{00000000-0008-0000-0700-000003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97971</xdr:colOff>
      <xdr:row>143</xdr:row>
      <xdr:rowOff>10886</xdr:rowOff>
    </xdr:from>
    <xdr:to>
      <xdr:col>32</xdr:col>
      <xdr:colOff>119743</xdr:colOff>
      <xdr:row>143</xdr:row>
      <xdr:rowOff>707572</xdr:rowOff>
    </xdr:to>
    <xdr:sp macro="" textlink="">
      <xdr:nvSpPr>
        <xdr:cNvPr id="2" name="大かっこ 11">
          <a:extLst>
            <a:ext uri="{FF2B5EF4-FFF2-40B4-BE49-F238E27FC236}">
              <a16:creationId xmlns:a16="http://schemas.microsoft.com/office/drawing/2014/main" id="{00000000-0008-0000-0700-000002000000}"/>
            </a:ext>
          </a:extLst>
        </xdr:cNvPr>
        <xdr:cNvSpPr/>
      </xdr:nvSpPr>
      <xdr:spPr>
        <a:xfrm>
          <a:off x="355146" y="26795186"/>
          <a:ext cx="7994197" cy="61096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95250</xdr:colOff>
          <xdr:row>7</xdr:row>
          <xdr:rowOff>180975</xdr:rowOff>
        </xdr:from>
        <xdr:to>
          <xdr:col>2</xdr:col>
          <xdr:colOff>171450</xdr:colOff>
          <xdr:row>9</xdr:row>
          <xdr:rowOff>28575</xdr:rowOff>
        </xdr:to>
        <xdr:sp macro="" textlink="">
          <xdr:nvSpPr>
            <xdr:cNvPr id="35844" name="Option Button 4" hidden="1">
              <a:extLst>
                <a:ext uri="{63B3BB69-23CF-44E3-9099-C40C66FF867C}">
                  <a14:compatExt spid="_x0000_s35844"/>
                </a:ext>
                <a:ext uri="{FF2B5EF4-FFF2-40B4-BE49-F238E27FC236}">
                  <a16:creationId xmlns:a16="http://schemas.microsoft.com/office/drawing/2014/main" id="{00000000-0008-0000-0700-000004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180975</xdr:rowOff>
        </xdr:from>
        <xdr:to>
          <xdr:col>2</xdr:col>
          <xdr:colOff>171450</xdr:colOff>
          <xdr:row>10</xdr:row>
          <xdr:rowOff>28575</xdr:rowOff>
        </xdr:to>
        <xdr:sp macro="" textlink="">
          <xdr:nvSpPr>
            <xdr:cNvPr id="35845" name="Option Button 5" hidden="1">
              <a:extLst>
                <a:ext uri="{63B3BB69-23CF-44E3-9099-C40C66FF867C}">
                  <a14:compatExt spid="_x0000_s35845"/>
                </a:ext>
                <a:ext uri="{FF2B5EF4-FFF2-40B4-BE49-F238E27FC236}">
                  <a16:creationId xmlns:a16="http://schemas.microsoft.com/office/drawing/2014/main" id="{00000000-0008-0000-0700-000005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26</xdr:row>
          <xdr:rowOff>19050</xdr:rowOff>
        </xdr:from>
        <xdr:to>
          <xdr:col>22</xdr:col>
          <xdr:colOff>247650</xdr:colOff>
          <xdr:row>26</xdr:row>
          <xdr:rowOff>180975</xdr:rowOff>
        </xdr:to>
        <xdr:sp macro="" textlink="">
          <xdr:nvSpPr>
            <xdr:cNvPr id="35846" name="Check Box 6" hidden="1">
              <a:extLst>
                <a:ext uri="{63B3BB69-23CF-44E3-9099-C40C66FF867C}">
                  <a14:compatExt spid="_x0000_s35846"/>
                </a:ext>
                <a:ext uri="{FF2B5EF4-FFF2-40B4-BE49-F238E27FC236}">
                  <a16:creationId xmlns:a16="http://schemas.microsoft.com/office/drawing/2014/main" id="{00000000-0008-0000-0700-000006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190500</xdr:colOff>
      <xdr:row>16</xdr:row>
      <xdr:rowOff>28575</xdr:rowOff>
    </xdr:from>
    <xdr:to>
      <xdr:col>33</xdr:col>
      <xdr:colOff>13666</xdr:colOff>
      <xdr:row>18</xdr:row>
      <xdr:rowOff>103118</xdr:rowOff>
    </xdr:to>
    <xdr:sp macro="" textlink="">
      <xdr:nvSpPr>
        <xdr:cNvPr id="3" name="テキスト ボックス 4">
          <a:extLst>
            <a:ext uri="{FF2B5EF4-FFF2-40B4-BE49-F238E27FC236}">
              <a16:creationId xmlns:a16="http://schemas.microsoft.com/office/drawing/2014/main" id="{00000000-0008-0000-0700-000003000000}"/>
            </a:ext>
          </a:extLst>
        </xdr:cNvPr>
        <xdr:cNvSpPr txBox="1"/>
      </xdr:nvSpPr>
      <xdr:spPr>
        <a:xfrm>
          <a:off x="190500" y="2609850"/>
          <a:ext cx="8938591" cy="474593"/>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令和７年度の賃金改善期間の終期については、令和８年３月を原則とするが、令和８年４月及び５月についても、ベースアップ評価料を算定し、賃金引き上げを維持することを前提とすること。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200025</xdr:colOff>
      <xdr:row>21</xdr:row>
      <xdr:rowOff>28575</xdr:rowOff>
    </xdr:from>
    <xdr:to>
      <xdr:col>33</xdr:col>
      <xdr:colOff>0</xdr:colOff>
      <xdr:row>25</xdr:row>
      <xdr:rowOff>123825</xdr:rowOff>
    </xdr:to>
    <xdr:sp macro="" textlink="">
      <xdr:nvSpPr>
        <xdr:cNvPr id="4" name="テキスト ボックス 4">
          <a:extLst>
            <a:ext uri="{FF2B5EF4-FFF2-40B4-BE49-F238E27FC236}">
              <a16:creationId xmlns:a16="http://schemas.microsoft.com/office/drawing/2014/main" id="{00000000-0008-0000-0700-000004000000}"/>
            </a:ext>
          </a:extLst>
        </xdr:cNvPr>
        <xdr:cNvSpPr txBox="1"/>
      </xdr:nvSpPr>
      <xdr:spPr>
        <a:xfrm>
          <a:off x="200025" y="3609975"/>
          <a:ext cx="8915400" cy="8953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「（３）ベースアップ評価料算定期間」中は、常にベースアップを実施する必要がある。</a:t>
          </a:r>
          <a:r>
            <a:rPr lang="ja-JP" altLang="en-US" sz="1050">
              <a:latin typeface="ＭＳ ゴシック" panose="020B0609070205080204" pitchFamily="49" charset="-128"/>
              <a:ea typeface="ＭＳ ゴシック" panose="020B0609070205080204" pitchFamily="49" charset="-128"/>
            </a:rPr>
            <a:t> </a:t>
          </a:r>
          <a:endParaRPr lang="en-US" altLang="ja-JP" sz="1050">
            <a:latin typeface="ＭＳ ゴシック" panose="020B0609070205080204" pitchFamily="49" charset="-128"/>
            <a:ea typeface="ＭＳ ゴシック" panose="020B0609070205080204" pitchFamily="49" charset="-128"/>
          </a:endParaRPr>
        </a:p>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ベースアップとは、基本給又は決まって毎月支払われる手当の引上げ（以下、「ベア等」という）をいい、定期昇給は含まない。</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latin typeface="ＭＳ ゴシック" panose="020B0609070205080204" pitchFamily="49" charset="-128"/>
              <a:ea typeface="ＭＳ ゴシック" panose="020B0609070205080204" pitchFamily="49" charset="-128"/>
            </a:rPr>
            <a:t>※</a:t>
          </a:r>
          <a:r>
            <a:rPr lang="ja-JP" altLang="en-US" sz="1050">
              <a:latin typeface="ＭＳ ゴシック" panose="020B0609070205080204" pitchFamily="49" charset="-128"/>
              <a:ea typeface="ＭＳ ゴシック" panose="020B0609070205080204" pitchFamily="49" charset="-128"/>
            </a:rPr>
            <a:t>　また、ベア等にはベア等を実施することにより連動して引き上がる賞与や時間外手当、法定福利費等の事業主負担の増額分についても含むこととする。なお、業績に連動して引き上がる賞与分については含まない。</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180975</xdr:colOff>
      <xdr:row>27</xdr:row>
      <xdr:rowOff>19050</xdr:rowOff>
    </xdr:from>
    <xdr:to>
      <xdr:col>32</xdr:col>
      <xdr:colOff>257175</xdr:colOff>
      <xdr:row>30</xdr:row>
      <xdr:rowOff>76201</xdr:rowOff>
    </xdr:to>
    <xdr:sp macro="" textlink="">
      <xdr:nvSpPr>
        <xdr:cNvPr id="15" name="テキスト ボックス 14">
          <a:extLst>
            <a:ext uri="{FF2B5EF4-FFF2-40B4-BE49-F238E27FC236}">
              <a16:creationId xmlns:a16="http://schemas.microsoft.com/office/drawing/2014/main" id="{00000000-0008-0000-0700-00000F000000}"/>
            </a:ext>
          </a:extLst>
        </xdr:cNvPr>
        <xdr:cNvSpPr txBox="1"/>
      </xdr:nvSpPr>
      <xdr:spPr>
        <a:xfrm>
          <a:off x="180975" y="4800600"/>
          <a:ext cx="8915400" cy="657226"/>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歯科外来・在宅ベースアップ評価料（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）等を届け出ない場合は、以下（４）の「歯科外来・在宅ベースアップ評価料（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）等による算定金額の見込み」及び「歯科外来・在宅ベースアップ評価料（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）等の算定により算定される点数の見込み」は「（参考）賃金引き上げ計画書作成のための計算シート（</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II</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を算定しない診療所向け）」により計算を行うこと。</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0</xdr:col>
      <xdr:colOff>200025</xdr:colOff>
      <xdr:row>42</xdr:row>
      <xdr:rowOff>28575</xdr:rowOff>
    </xdr:from>
    <xdr:to>
      <xdr:col>32</xdr:col>
      <xdr:colOff>209550</xdr:colOff>
      <xdr:row>44</xdr:row>
      <xdr:rowOff>104775</xdr:rowOff>
    </xdr:to>
    <xdr:sp macro="" textlink="">
      <xdr:nvSpPr>
        <xdr:cNvPr id="35" name="テキスト ボックス 4">
          <a:extLst>
            <a:ext uri="{FF2B5EF4-FFF2-40B4-BE49-F238E27FC236}">
              <a16:creationId xmlns:a16="http://schemas.microsoft.com/office/drawing/2014/main" id="{00000000-0008-0000-0700-000023000000}"/>
            </a:ext>
          </a:extLst>
        </xdr:cNvPr>
        <xdr:cNvSpPr txBox="1"/>
      </xdr:nvSpPr>
      <xdr:spPr>
        <a:xfrm>
          <a:off x="200025" y="7810500"/>
          <a:ext cx="8848725" cy="4762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「（７）算定金額の見込み」については、対象職員のベア等及びそれに伴う賞与、時間外手当、法定福利費</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事業者負担分等を含む</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等の増加分に充て、下記の「（９）ベースアップ評価料による算定金額の見込み」と同額となること。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57150</xdr:colOff>
      <xdr:row>151</xdr:row>
      <xdr:rowOff>19050</xdr:rowOff>
    </xdr:from>
    <xdr:to>
      <xdr:col>32</xdr:col>
      <xdr:colOff>209550</xdr:colOff>
      <xdr:row>179</xdr:row>
      <xdr:rowOff>38100</xdr:rowOff>
    </xdr:to>
    <xdr:sp macro="" textlink="">
      <xdr:nvSpPr>
        <xdr:cNvPr id="37" name="テキスト ボックス 36">
          <a:extLst>
            <a:ext uri="{FF2B5EF4-FFF2-40B4-BE49-F238E27FC236}">
              <a16:creationId xmlns:a16="http://schemas.microsoft.com/office/drawing/2014/main" id="{00000000-0008-0000-0700-000025000000}"/>
            </a:ext>
          </a:extLst>
        </xdr:cNvPr>
        <xdr:cNvSpPr txBox="1"/>
      </xdr:nvSpPr>
      <xdr:spPr>
        <a:xfrm>
          <a:off x="57150" y="21917025"/>
          <a:ext cx="8991600" cy="53530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kumimoji="1" lang="ja-JP" altLang="en-US" sz="1050">
              <a:latin typeface="ＭＳ ゴシック" panose="020B0609070205080204" pitchFamily="49" charset="-128"/>
              <a:ea typeface="ＭＳ ゴシック" panose="020B0609070205080204" pitchFamily="49" charset="-128"/>
            </a:rPr>
            <a:t>１　本計画書において、「歯科外来・在宅ベースアップ評価料（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）等」とは、「歯科外来・在宅ベースアップ評価料（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）」及び「外来・在宅ベースアップ評価料（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）」のことをいう。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また、「歯科外来・在宅ベースアップ評価料（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）等」とは、「歯科外来・在宅ベースアップ評価料（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）」及び「外来・在宅ベースアップ評価料（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）」のことをいう。</a:t>
          </a:r>
        </a:p>
        <a:p>
          <a:pPr marL="216000" indent="-457200"/>
          <a:r>
            <a:rPr kumimoji="1" lang="ja-JP" altLang="en-US" sz="1050">
              <a:latin typeface="ＭＳ ゴシック" panose="020B0609070205080204" pitchFamily="49" charset="-128"/>
              <a:ea typeface="ＭＳ ゴシック" panose="020B0609070205080204" pitchFamily="49" charset="-128"/>
            </a:rPr>
            <a:t>２　「（１）賃金引上げの実施方法」は、該当する賃金引上げの実施方法について選択すること。</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なお、令和７年度に新規届出を行う場合については、「令和６年度又は令和７年度において、一律の引上げを行う。」を選択すること。</a:t>
          </a:r>
        </a:p>
        <a:p>
          <a:pPr marL="216000" indent="-457200"/>
          <a:r>
            <a:rPr kumimoji="1" lang="ja-JP" altLang="en-US" sz="1050">
              <a:latin typeface="ＭＳ ゴシック" panose="020B0609070205080204" pitchFamily="49" charset="-128"/>
              <a:ea typeface="ＭＳ ゴシック" panose="020B0609070205080204" pitchFamily="49" charset="-128"/>
            </a:rPr>
            <a:t>３　「（２）賃金改善実施期間」は、原則４月（年度の途中で当該評価料の新規届出を行う場合、当該評価料を算定開始した月）から翌年の３月までの期間をいう。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ただし、令和６年６月から本評価料を算定する場合にあっては、令和６年４月から開始として差し支えない。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４　「（３）ベースアップ評価料算定期間」は、原則４月（年度の途中で当該評価料の新規届出を行う場合、当該評価料を算定開始した月）から翌年の３月までの期間をいう。</a:t>
          </a:r>
        </a:p>
        <a:p>
          <a:pPr marL="216000" indent="-457200"/>
          <a:r>
            <a:rPr kumimoji="1" lang="ja-JP" altLang="en-US" sz="1050">
              <a:latin typeface="ＭＳ ゴシック" panose="020B0609070205080204" pitchFamily="49" charset="-128"/>
              <a:ea typeface="ＭＳ ゴシック" panose="020B0609070205080204" pitchFamily="49" charset="-128"/>
            </a:rPr>
            <a:t>５　「（７）算定金額の見込み」については、対象職員のベア等及びそれに伴う賞与、時間外手当、法定福利費</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事業者負担分等を含む</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等の増加分に充て、下記の「（９）うちベースアップ評価料による算定金額の見込み」と同額となること。</a:t>
          </a:r>
        </a:p>
        <a:p>
          <a:pPr marL="216000" indent="-457200"/>
          <a:r>
            <a:rPr kumimoji="1" lang="ja-JP" altLang="en-US" sz="1050">
              <a:latin typeface="ＭＳ ゴシック" panose="020B0609070205080204" pitchFamily="49" charset="-128"/>
              <a:ea typeface="ＭＳ ゴシック" panose="020B0609070205080204" pitchFamily="49" charset="-128"/>
            </a:rPr>
            <a:t>６　「（８）全体の賃金改善の見込み額」については、賃金改善実施期間において、「賃金の改善措置が実施されなかった場合の給与総額」と、「賃金の改善措置が実施された場合の給与総額」との差分により判断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この際、「賃金の改善措置が実施されなかった場合の給与総額」についての算出が困難である保険医療機関にあっては、前年度の対象職員の給与総額の実績を元に概算するなど、合理的な方法による計算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７　「（</a:t>
          </a:r>
          <a:r>
            <a:rPr kumimoji="1" lang="en-US" altLang="ja-JP" sz="1050">
              <a:latin typeface="ＭＳ ゴシック" panose="020B0609070205080204" pitchFamily="49" charset="-128"/>
              <a:ea typeface="ＭＳ ゴシック" panose="020B0609070205080204" pitchFamily="49" charset="-128"/>
            </a:rPr>
            <a:t>10</a:t>
          </a:r>
          <a:r>
            <a:rPr kumimoji="1" lang="ja-JP" altLang="en-US" sz="1050">
              <a:latin typeface="ＭＳ ゴシック" panose="020B0609070205080204" pitchFamily="49" charset="-128"/>
              <a:ea typeface="ＭＳ ゴシック" panose="020B0609070205080204" pitchFamily="49" charset="-128"/>
            </a:rPr>
            <a:t>）うち（９）以外によるベア等実施分」については、医療機関等における経営上の余剰や「看護職員処遇改善評価料」等によるベア等分を記載すること。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８　「（</a:t>
          </a:r>
          <a:r>
            <a:rPr kumimoji="1" lang="en-US" altLang="ja-JP" sz="1050">
              <a:latin typeface="ＭＳ ゴシック" panose="020B0609070205080204" pitchFamily="49" charset="-128"/>
              <a:ea typeface="ＭＳ ゴシック" panose="020B0609070205080204" pitchFamily="49" charset="-128"/>
            </a:rPr>
            <a:t>11</a:t>
          </a:r>
          <a:r>
            <a:rPr kumimoji="1" lang="ja-JP" altLang="en-US" sz="1050">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９　「（</a:t>
          </a:r>
          <a:r>
            <a:rPr kumimoji="1" lang="en-US" altLang="ja-JP" sz="1050">
              <a:latin typeface="ＭＳ ゴシック" panose="020B0609070205080204" pitchFamily="49" charset="-128"/>
              <a:ea typeface="ＭＳ ゴシック" panose="020B0609070205080204" pitchFamily="49" charset="-128"/>
            </a:rPr>
            <a:t>13</a:t>
          </a:r>
          <a:r>
            <a:rPr kumimoji="1" lang="ja-JP" altLang="en-US" sz="1050">
              <a:latin typeface="ＭＳ ゴシック" panose="020B0609070205080204" pitchFamily="49" charset="-128"/>
              <a:ea typeface="ＭＳ ゴシック" panose="020B0609070205080204" pitchFamily="49" charset="-128"/>
            </a:rPr>
            <a:t>）対象職員の常勤換算数」（以降の設問の常勤換算数についても同様の定義）は、当該時点における対象職員の人数を常勤換算で記載すること。常勤の職員の常勤換算数は１とする。常勤でない職員の常勤換算数は、「当該常勤でない職員の所定労働時間」を「当該保険医療機関において定めている常勤職員の所定労働時間」で除して得た数（当該常勤でない職員の常勤換算数が１を超える場合は、１とする。なお、対象職員とはベースアップ評価料による賃金引き上げの対象となる職種をいう。</a:t>
          </a:r>
        </a:p>
      </xdr:txBody>
    </xdr:sp>
    <xdr:clientData/>
  </xdr:twoCellAnchor>
  <xdr:twoCellAnchor>
    <xdr:from>
      <xdr:col>0</xdr:col>
      <xdr:colOff>133350</xdr:colOff>
      <xdr:row>10</xdr:row>
      <xdr:rowOff>28575</xdr:rowOff>
    </xdr:from>
    <xdr:to>
      <xdr:col>33</xdr:col>
      <xdr:colOff>200025</xdr:colOff>
      <xdr:row>13</xdr:row>
      <xdr:rowOff>171450</xdr:rowOff>
    </xdr:to>
    <xdr:sp macro="" textlink="">
      <xdr:nvSpPr>
        <xdr:cNvPr id="5" name="テキスト ボックス 4">
          <a:extLst>
            <a:ext uri="{FF2B5EF4-FFF2-40B4-BE49-F238E27FC236}">
              <a16:creationId xmlns:a16="http://schemas.microsoft.com/office/drawing/2014/main" id="{00000000-0008-0000-0700-000005000000}"/>
            </a:ext>
          </a:extLst>
        </xdr:cNvPr>
        <xdr:cNvSpPr txBox="1"/>
      </xdr:nvSpPr>
      <xdr:spPr>
        <a:xfrm>
          <a:off x="133350" y="2009775"/>
          <a:ext cx="8982075" cy="7429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令和５年度との比較で、令和６年度と令和７年度で同じ水準の賃金引き上げを行う場合には、「一律の引上げを行う」を選択すること。</a:t>
          </a:r>
        </a:p>
        <a:p>
          <a:pPr marL="216000" indent="0"/>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令和６年度のベースアップ評価料による算定金額の一部を繰り越すなどして、令和５年度との比較で、令和６年度と令和７年度で段階的な賃金改善を行う場合には、「段階的な引上げを行う」を選択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95250</xdr:colOff>
      <xdr:row>51</xdr:row>
      <xdr:rowOff>0</xdr:rowOff>
    </xdr:from>
    <xdr:to>
      <xdr:col>33</xdr:col>
      <xdr:colOff>0</xdr:colOff>
      <xdr:row>60</xdr:row>
      <xdr:rowOff>57150</xdr:rowOff>
    </xdr:to>
    <xdr:sp macro="" textlink="">
      <xdr:nvSpPr>
        <xdr:cNvPr id="8" name="テキスト ボックス 4">
          <a:extLst>
            <a:ext uri="{FF2B5EF4-FFF2-40B4-BE49-F238E27FC236}">
              <a16:creationId xmlns:a16="http://schemas.microsoft.com/office/drawing/2014/main" id="{00000000-0008-0000-0700-000008000000}"/>
            </a:ext>
          </a:extLst>
        </xdr:cNvPr>
        <xdr:cNvSpPr txBox="1"/>
      </xdr:nvSpPr>
      <xdr:spPr>
        <a:xfrm>
          <a:off x="95250" y="10182225"/>
          <a:ext cx="9020175" cy="1857375"/>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「賃金改善の見込み額」は、賃金改善実施期間において、「賃金の改善措置が実施されなかった場合の給与総額」と、「賃金の改善措置が実施された場合の給与総額」との差分により判断すること。 </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10</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）うち（９）以外によるベア等実施分」については、ベースアップ評価料による算定金額以外の財源を活用して、当該年度においてベア等を実施した分を記載すること。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11</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ja-JP" altLang="en-US" sz="1050">
              <a:solidFill>
                <a:sysClr val="windowText" lastClr="000000"/>
              </a:solidFill>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定期昇給の制度を設けていない医療機関は「０」と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12</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）うちその他分」については、賃金改善実施期間において、定期昇給やベア等によらない、一時金や手当（毎月決まって支払われるものを除く。）等による賃金改善額となること。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47625</xdr:colOff>
      <xdr:row>61</xdr:row>
      <xdr:rowOff>38099</xdr:rowOff>
    </xdr:from>
    <xdr:to>
      <xdr:col>33</xdr:col>
      <xdr:colOff>0</xdr:colOff>
      <xdr:row>67</xdr:row>
      <xdr:rowOff>0</xdr:rowOff>
    </xdr:to>
    <xdr:sp macro="" textlink="">
      <xdr:nvSpPr>
        <xdr:cNvPr id="9" name="テキスト ボックス 4">
          <a:extLst>
            <a:ext uri="{FF2B5EF4-FFF2-40B4-BE49-F238E27FC236}">
              <a16:creationId xmlns:a16="http://schemas.microsoft.com/office/drawing/2014/main" id="{00000000-0008-0000-0700-000009000000}"/>
            </a:ext>
          </a:extLst>
        </xdr:cNvPr>
        <xdr:cNvSpPr txBox="1"/>
      </xdr:nvSpPr>
      <xdr:spPr>
        <a:xfrm>
          <a:off x="47625" y="12220574"/>
          <a:ext cx="9067800" cy="1162051"/>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「基本給等総額」には、給与のうち、基本給及び決まって毎月支払われる手当の合計を計上すること。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年度更新及び区分変更等によりベースアップ評価料の賃金改善計画書を再度届出する場合、「賃金改善する前の対象職員の基本給等総額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」には、初回届出時点における「賃金改善する前の対象職員の基本給等総額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」の金額を記載すること。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「うち定期昇給相当分」は、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において定期昇給を実施する場合にのみ記載すること。それ以外の月に定期昇給を実施する場合、もしくは定期昇給の制度を設けていない医療機関は「０」と記載すること。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29</xdr:col>
          <xdr:colOff>66675</xdr:colOff>
          <xdr:row>58</xdr:row>
          <xdr:rowOff>171450</xdr:rowOff>
        </xdr:from>
        <xdr:to>
          <xdr:col>32</xdr:col>
          <xdr:colOff>142875</xdr:colOff>
          <xdr:row>60</xdr:row>
          <xdr:rowOff>19050</xdr:rowOff>
        </xdr:to>
        <xdr:sp macro="" textlink="">
          <xdr:nvSpPr>
            <xdr:cNvPr id="53254" name="Check Box 6" hidden="1">
              <a:extLst>
                <a:ext uri="{63B3BB69-23CF-44E3-9099-C40C66FF867C}">
                  <a14:compatExt spid="_x0000_s53254"/>
                </a:ext>
                <a:ext uri="{FF2B5EF4-FFF2-40B4-BE49-F238E27FC236}">
                  <a16:creationId xmlns:a16="http://schemas.microsoft.com/office/drawing/2014/main" id="{00000000-0008-0000-0800-000006D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xdr:twoCellAnchor>
    <xdr:from>
      <xdr:col>0</xdr:col>
      <xdr:colOff>38100</xdr:colOff>
      <xdr:row>174</xdr:row>
      <xdr:rowOff>38100</xdr:rowOff>
    </xdr:from>
    <xdr:to>
      <xdr:col>32</xdr:col>
      <xdr:colOff>133350</xdr:colOff>
      <xdr:row>181</xdr:row>
      <xdr:rowOff>85725</xdr:rowOff>
    </xdr:to>
    <xdr:sp macro="" textlink="">
      <xdr:nvSpPr>
        <xdr:cNvPr id="3" name="テキスト ボックス 2">
          <a:extLst>
            <a:ext uri="{FF2B5EF4-FFF2-40B4-BE49-F238E27FC236}">
              <a16:creationId xmlns:a16="http://schemas.microsoft.com/office/drawing/2014/main" id="{00000000-0008-0000-0900-000003000000}"/>
            </a:ext>
          </a:extLst>
        </xdr:cNvPr>
        <xdr:cNvSpPr txBox="1"/>
      </xdr:nvSpPr>
      <xdr:spPr>
        <a:xfrm>
          <a:off x="38100" y="27803475"/>
          <a:ext cx="8524875" cy="1381125"/>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１　本報告書において、「外来・在宅ベースアップ評価料（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）等」とは、「外来・在宅ベースアップ評価料（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）」及び「歯科外来・在宅ベースアップ評価料（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）」のことをいう。</a:t>
          </a:r>
        </a:p>
        <a:p>
          <a:pPr marL="216000" indent="-457200"/>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２　本報告書において、「外来・在宅ベースアップ評価料（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）等」とは、「外来・在宅ベースアップ評価料（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）」、「歯科外来・在宅ベースアップ評価料（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）」のことをいう。</a:t>
          </a:r>
        </a:p>
        <a:p>
          <a:pPr marL="216000" indent="-457200"/>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３　「対象職員の常勤換算数」は、当該時点における対象職員の人数を常勤換算で記載すること。常勤の職員の常勤換算数は１とする。常勤でない職員の常勤換算数は、「当該常勤でない職員の所定労働時間」を「当該保険医療機関において定めている常勤職員の所定労働時間」で除して得た数（当該常勤でない職員の常勤換算数が１を超える場合は、１とする。</a:t>
          </a:r>
          <a:endParaRPr kumimoji="1" lang="ja-JP" altLang="en-US" sz="1050">
            <a:latin typeface="ＭＳ ゴシック" panose="020B0609070205080204" pitchFamily="49" charset="-128"/>
            <a:ea typeface="ＭＳ ゴシック" panose="020B0609070205080204" pitchFamily="49" charset="-128"/>
          </a:endParaRPr>
        </a:p>
      </xdr:txBody>
    </xdr:sp>
    <xdr:clientData/>
  </xdr:twoCellAnchor>
  <mc:AlternateContent xmlns:mc="http://schemas.openxmlformats.org/markup-compatibility/2006">
    <mc:Choice xmlns:a14="http://schemas.microsoft.com/office/drawing/2010/main" Requires="a14">
      <xdr:twoCellAnchor editAs="oneCell">
        <xdr:from>
          <xdr:col>29</xdr:col>
          <xdr:colOff>66675</xdr:colOff>
          <xdr:row>59</xdr:row>
          <xdr:rowOff>171450</xdr:rowOff>
        </xdr:from>
        <xdr:to>
          <xdr:col>32</xdr:col>
          <xdr:colOff>171450</xdr:colOff>
          <xdr:row>61</xdr:row>
          <xdr:rowOff>28575</xdr:rowOff>
        </xdr:to>
        <xdr:sp macro="" textlink="">
          <xdr:nvSpPr>
            <xdr:cNvPr id="54276" name="Check Box 4" hidden="1">
              <a:extLst>
                <a:ext uri="{63B3BB69-23CF-44E3-9099-C40C66FF867C}">
                  <a14:compatExt spid="_x0000_s54276"/>
                </a:ext>
                <a:ext uri="{FF2B5EF4-FFF2-40B4-BE49-F238E27FC236}">
                  <a16:creationId xmlns:a16="http://schemas.microsoft.com/office/drawing/2014/main" id="{00000000-0008-0000-0900-000004D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139</xdr:row>
          <xdr:rowOff>180975</xdr:rowOff>
        </xdr:from>
        <xdr:to>
          <xdr:col>2</xdr:col>
          <xdr:colOff>85725</xdr:colOff>
          <xdr:row>141</xdr:row>
          <xdr:rowOff>38100</xdr:rowOff>
        </xdr:to>
        <xdr:sp macro="" textlink="">
          <xdr:nvSpPr>
            <xdr:cNvPr id="54280" name="Option Button 8" hidden="1">
              <a:extLst>
                <a:ext uri="{63B3BB69-23CF-44E3-9099-C40C66FF867C}">
                  <a14:compatExt spid="_x0000_s54280"/>
                </a:ext>
                <a:ext uri="{FF2B5EF4-FFF2-40B4-BE49-F238E27FC236}">
                  <a16:creationId xmlns:a16="http://schemas.microsoft.com/office/drawing/2014/main" id="{00000000-0008-0000-0900-000008D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140</xdr:row>
          <xdr:rowOff>171450</xdr:rowOff>
        </xdr:from>
        <xdr:to>
          <xdr:col>2</xdr:col>
          <xdr:colOff>85725</xdr:colOff>
          <xdr:row>142</xdr:row>
          <xdr:rowOff>28575</xdr:rowOff>
        </xdr:to>
        <xdr:sp macro="" textlink="">
          <xdr:nvSpPr>
            <xdr:cNvPr id="54281" name="Option Button 9" hidden="1">
              <a:extLst>
                <a:ext uri="{63B3BB69-23CF-44E3-9099-C40C66FF867C}">
                  <a14:compatExt spid="_x0000_s54281"/>
                </a:ext>
                <a:ext uri="{FF2B5EF4-FFF2-40B4-BE49-F238E27FC236}">
                  <a16:creationId xmlns:a16="http://schemas.microsoft.com/office/drawing/2014/main" id="{00000000-0008-0000-0900-000009D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xdr:twoCellAnchor>
    <xdr:from>
      <xdr:col>0</xdr:col>
      <xdr:colOff>57151</xdr:colOff>
      <xdr:row>162</xdr:row>
      <xdr:rowOff>19050</xdr:rowOff>
    </xdr:from>
    <xdr:to>
      <xdr:col>32</xdr:col>
      <xdr:colOff>9526</xdr:colOff>
      <xdr:row>170</xdr:row>
      <xdr:rowOff>66675</xdr:rowOff>
    </xdr:to>
    <xdr:sp macro="" textlink="">
      <xdr:nvSpPr>
        <xdr:cNvPr id="2" name="テキスト ボックス 2">
          <a:extLst>
            <a:ext uri="{FF2B5EF4-FFF2-40B4-BE49-F238E27FC236}">
              <a16:creationId xmlns:a16="http://schemas.microsoft.com/office/drawing/2014/main" id="{00000000-0008-0000-0A00-000002000000}"/>
            </a:ext>
          </a:extLst>
        </xdr:cNvPr>
        <xdr:cNvSpPr txBox="1"/>
      </xdr:nvSpPr>
      <xdr:spPr>
        <a:xfrm>
          <a:off x="57151" y="27451050"/>
          <a:ext cx="8382000" cy="1571625"/>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１　本報告書において、「歯科外来・在宅ベースアップ評価料（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）等」とは、「歯科外来・在宅ベースアップ評価料（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　及び「外来・在宅ベースアップ評価料（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）」のことをいう。</a:t>
          </a:r>
          <a:endPar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２　本報告書において、「歯科外来・在宅ベースアップ評価料（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）等」とは、「歯科外来・在宅ベースアップ評価料（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　、「外来・在宅ベースアップ評価料（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）」のことをいう。</a:t>
          </a:r>
          <a:endPar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３　対象職員の常勤換算数」は、当該時点における対象職員の人数を常勤換算で記載すること。常勤の職員の常勤換算数は１</a:t>
          </a:r>
          <a:b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b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　とする。常勤でない職員の常勤換算数は、「当該常勤でない職員の所定労働時間」を「当該保険医療機関において定めてい</a:t>
          </a:r>
          <a:b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b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　る常勤職員の所定労働時間」で除して得た数（当該常勤でない職員の常勤換算数が１を超える場合は、１とする。</a:t>
          </a:r>
          <a:r>
            <a:rPr lang="ja-JP" altLang="en-US">
              <a:latin typeface="ＭＳ ゴシック" panose="020B0609070205080204" pitchFamily="49" charset="-128"/>
              <a:ea typeface="ＭＳ ゴシック" panose="020B0609070205080204" pitchFamily="49" charset="-128"/>
            </a:rPr>
            <a:t> </a:t>
          </a:r>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mc:AlternateContent xmlns:mc="http://schemas.openxmlformats.org/markup-compatibility/2006">
    <mc:Choice xmlns:a14="http://schemas.microsoft.com/office/drawing/2010/main" Requires="a14">
      <xdr:twoCellAnchor editAs="oneCell">
        <xdr:from>
          <xdr:col>29</xdr:col>
          <xdr:colOff>66675</xdr:colOff>
          <xdr:row>52</xdr:row>
          <xdr:rowOff>171450</xdr:rowOff>
        </xdr:from>
        <xdr:to>
          <xdr:col>32</xdr:col>
          <xdr:colOff>171450</xdr:colOff>
          <xdr:row>54</xdr:row>
          <xdr:rowOff>38100</xdr:rowOff>
        </xdr:to>
        <xdr:sp macro="" textlink="">
          <xdr:nvSpPr>
            <xdr:cNvPr id="55301" name="Check Box 5" hidden="1">
              <a:extLst>
                <a:ext uri="{63B3BB69-23CF-44E3-9099-C40C66FF867C}">
                  <a14:compatExt spid="_x0000_s55301"/>
                </a:ext>
                <a:ext uri="{FF2B5EF4-FFF2-40B4-BE49-F238E27FC236}">
                  <a16:creationId xmlns:a16="http://schemas.microsoft.com/office/drawing/2014/main" id="{00000000-0008-0000-0A00-000005D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16</xdr:col>
      <xdr:colOff>85725</xdr:colOff>
      <xdr:row>48</xdr:row>
      <xdr:rowOff>28575</xdr:rowOff>
    </xdr:from>
    <xdr:to>
      <xdr:col>23</xdr:col>
      <xdr:colOff>152400</xdr:colOff>
      <xdr:row>50</xdr:row>
      <xdr:rowOff>9525</xdr:rowOff>
    </xdr:to>
    <xdr:sp macro="" textlink="">
      <xdr:nvSpPr>
        <xdr:cNvPr id="4" name="テキスト ボックス 3">
          <a:extLst>
            <a:ext uri="{FF2B5EF4-FFF2-40B4-BE49-F238E27FC236}">
              <a16:creationId xmlns:a16="http://schemas.microsoft.com/office/drawing/2014/main" id="{00000000-0008-0000-0A00-000004000000}"/>
            </a:ext>
          </a:extLst>
        </xdr:cNvPr>
        <xdr:cNvSpPr txBox="1"/>
      </xdr:nvSpPr>
      <xdr:spPr>
        <a:xfrm>
          <a:off x="4400550" y="4514850"/>
          <a:ext cx="1866900" cy="38100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メイリオ" panose="020B0604030504040204" pitchFamily="50" charset="-128"/>
              <a:ea typeface="メイリオ" panose="020B0604030504040204" pitchFamily="50" charset="-128"/>
            </a:rPr>
            <a:t>繰越の項目を独立させた</a:t>
          </a:r>
        </a:p>
      </xdr:txBody>
    </xdr:sp>
    <xdr:clientData/>
  </xdr:twoCellAnchor>
</xdr:wsDr>
</file>

<file path=xl/externalLinks/_rels/externalLink1.xml.rels><?xml version="1.0" encoding="UTF-8" standalone="yes"?>
<Relationships xmlns="http://schemas.openxmlformats.org/package/2006/relationships"><Relationship Id="rId2" Type="http://schemas.microsoft.com/office/2006/relationships/xlExternalLinkPath/xlPathMissing" Target="http://invalid.uri" TargetMode="External"/><Relationship Id="rId1" Type="http://schemas.microsoft.com/office/2006/relationships/xlExternalLinkPath/xlPathMissing" Target="http://invalid.uri" TargetMode="External"/></Relationships>
</file>

<file path=xl/externalLinks/_rels/externalLink2.xml.rels><?xml version="1.0" encoding="UTF-8" standalone="yes"?>
<Relationships xmlns="http://schemas.openxmlformats.org/package/2006/relationships"><Relationship Id="rId2" Type="http://schemas.microsoft.com/office/2006/relationships/xlExternalLinkPath/xlPathMissing" Target="http://invalid.uri" TargetMode="External"/><Relationship Id="rId1" Type="http://schemas.openxmlformats.org/officeDocument/2006/relationships/externalLinkPath" Target="/Users/&#23470;&#27810;/Downloads/&#12304;&#22577;&#21578;&#26360;&#23554;&#29992;&#27096;&#24335;0306&#29256;&#12305;&#35370;&#21839;&#30475;&#35703;&#12505;&#12540;&#12473;&#12450;&#12483;&#12503;&#35413;&#20385;&#2600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fukushihoken.metro.tokyo.jp/kourei/hoken/shogu/index.files/30keikakusyo_re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はじめに"/>
      <sheetName val="基本情報入力シート"/>
      <sheetName val="別紙様式3-1"/>
      <sheetName val="別紙様式3-2"/>
      <sheetName val="【参考】サービス名一覧"/>
      <sheetName val="共通様式"/>
      <sheetName val="まとめ提出一覧"/>
      <sheetName val="様式６（ｷｬﾘｱﾊﾟｽ等届）"/>
      <sheetName val="整理表"/>
      <sheetName val="サービス種類一覧"/>
      <sheetName val="サービス名一覧"/>
      <sheetName val="加算率一覧"/>
      <sheetName val="数式用"/>
      <sheetName val="加算様式1-1 "/>
      <sheetName val="【参考】数式用"/>
      <sheetName val="サービス一覧"/>
      <sheetName val="交付率一覧"/>
      <sheetName val="（別紙4）福祉専門職員"/>
      <sheetName val="1（別紙2か参考5）勤務体制"/>
      <sheetName val="別紙29－１"/>
      <sheetName val="別紙29ー２"/>
      <sheetName val="共通様式 (2)"/>
      <sheetName val="共通別紙"/>
      <sheetName val="Sheet3"/>
      <sheetName val="共通様式_(2)"/>
      <sheetName val="別添"/>
      <sheetName val="計画書"/>
      <sheetName val="リスト用"/>
      <sheetName val="（参考）_賃金引き上げ計画書作成のための計算シート"/>
      <sheetName val="別紙様式11_訪問看護ベースアップ評価料（Ⅱ）"/>
      <sheetName val="（別添２）_賃金改善実績報告書（訪問看護ステーション）"/>
      <sheetName val="（別添３）_特別事情届出書"/>
      <sheetName val="訪看集計シート（横）"/>
      <sheetName val="←"/>
      <sheetName val="リスト（訪問看護）"/>
      <sheetName val="様式3"/>
      <sheetName val="様式４"/>
      <sheetName val="様式4添付１"/>
      <sheetName val="様式2添付3（周知方法）"/>
      <sheetName val="別表加算率一覧"/>
      <sheetName val="加算区分リスト（総合事業用）"/>
      <sheetName val="注意事項"/>
      <sheetName val="様式5（実績報告書）"/>
      <sheetName val="様式5添付1（都内所別内訳"/>
      <sheetName val="様式5添付２（指定権者一覧） "/>
      <sheetName val="様式5添付３（都道府県一覧）"/>
      <sheetName val="基本データ"/>
      <sheetName val="kyuuyohyou"/>
      <sheetName val="職務手当"/>
    </sheetNames>
    <sheetDataSet>
      <sheetData sheetId="0"/>
      <sheetData sheetId="1">
        <row r="15">
          <cell r="M15" t="str">
            <v>○○ケアサービス</v>
          </cell>
        </row>
      </sheetData>
      <sheetData sheetId="2"/>
      <sheetData sheetId="3"/>
      <sheetData sheetId="4" refreshError="1">
        <row r="4">
          <cell r="A4" t="str">
            <v>訪問介護</v>
          </cell>
        </row>
        <row r="5">
          <cell r="A5" t="str">
            <v>訪問型サービス（独自）</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row r="26">
          <cell r="A26" t="str">
            <v>介護医療院</v>
          </cell>
        </row>
        <row r="27">
          <cell r="A27" t="str">
            <v>短期入所療養介護（介護予防）（医療院）</v>
          </cell>
        </row>
      </sheetData>
      <sheetData sheetId="5"/>
      <sheetData sheetId="6"/>
      <sheetData sheetId="7"/>
      <sheetData sheetId="8">
        <row r="4">
          <cell r="B4" t="str">
            <v>訪問介護（介護予防含む）</v>
          </cell>
        </row>
      </sheetData>
      <sheetData sheetId="9">
        <row r="4">
          <cell r="A4" t="str">
            <v>訪問介護（介護予防含む）</v>
          </cell>
          <cell r="B4" t="str">
            <v>訪問介護（介護予防含む）</v>
          </cell>
          <cell r="C4" t="str">
            <v>訪問介護（介護予防含む）</v>
          </cell>
        </row>
        <row r="5">
          <cell r="A5" t="str">
            <v>夜間対応型訪問介護</v>
          </cell>
          <cell r="B5" t="str">
            <v>夜間対応型訪問介護</v>
          </cell>
          <cell r="C5" t="str">
            <v>夜間対応型訪問介護</v>
          </cell>
        </row>
        <row r="6">
          <cell r="A6" t="str">
            <v>訪問入浴介護（介護予防含む）</v>
          </cell>
          <cell r="B6" t="str">
            <v>訪問入浴介護（介護予防含む）</v>
          </cell>
          <cell r="C6" t="str">
            <v>訪問入浴介護（介護予防含む）</v>
          </cell>
        </row>
        <row r="7">
          <cell r="A7" t="str">
            <v>通所介護（介護予防含む）</v>
          </cell>
          <cell r="B7" t="str">
            <v>通所介護（介護予防含む）</v>
          </cell>
          <cell r="C7" t="str">
            <v>通所介護（介護予防含む）</v>
          </cell>
        </row>
        <row r="8">
          <cell r="A8" t="str">
            <v>認知症対応型通所介護（介護予防含む）</v>
          </cell>
          <cell r="B8" t="str">
            <v>認知症対応型通所介護（介護予防含む）</v>
          </cell>
          <cell r="C8" t="str">
            <v>認知症対応型通所介護（介護予防含む）</v>
          </cell>
        </row>
        <row r="9">
          <cell r="A9" t="str">
            <v>通所リハビリテーション（介護予防含む）</v>
          </cell>
          <cell r="B9" t="str">
            <v>通所リハビリテーション（介護予防含む）</v>
          </cell>
          <cell r="C9" t="str">
            <v>通所リハビリテーション（介護予防含む）</v>
          </cell>
        </row>
        <row r="10">
          <cell r="A10" t="str">
            <v>短期入所生活介護（介護予防含む）</v>
          </cell>
          <cell r="B10" t="str">
            <v>短期入所生活介護（介護予防含む）</v>
          </cell>
          <cell r="C10" t="str">
            <v>短期入所生活介護（介護予防含む）</v>
          </cell>
        </row>
        <row r="11">
          <cell r="A11" t="str">
            <v>短期入所療養介護（老健）（介護予防含む）</v>
          </cell>
          <cell r="B11" t="str">
            <v>短期入所療養介護（老健）（介護予防含む）</v>
          </cell>
          <cell r="C11" t="str">
            <v>短期入所療養介護（老健）（介護予防含む）</v>
          </cell>
        </row>
        <row r="12">
          <cell r="A12" t="str">
            <v>短期入所療養介護（老健以外）（介護予防含む）</v>
          </cell>
          <cell r="B12" t="str">
            <v>短期入所療養介護（老健以外）（介護予防含む）</v>
          </cell>
          <cell r="C12" t="str">
            <v>短期入所療養介護（老健以外）（介護予防含む）</v>
          </cell>
        </row>
        <row r="13">
          <cell r="A13" t="str">
            <v>特定施設入居者生活介護（介護予防含む）</v>
          </cell>
          <cell r="B13" t="str">
            <v>特定施設入居者生活介護（介護予防含む）</v>
          </cell>
          <cell r="C13" t="str">
            <v>特定施設入居者生活介護（介護予防含む）</v>
          </cell>
        </row>
        <row r="14">
          <cell r="A14" t="str">
            <v>地域密着型特定施設入居者生活介護</v>
          </cell>
          <cell r="B14" t="str">
            <v>地域密着型特定施設入居者生活介護</v>
          </cell>
          <cell r="C14" t="str">
            <v>地域密着型特定施設入居者生活介護</v>
          </cell>
        </row>
        <row r="15">
          <cell r="A15" t="str">
            <v>認知症対応型共同生活介護（介護予防含む）</v>
          </cell>
          <cell r="B15" t="str">
            <v>認知症対応型共同生活介護（介護予防含む）</v>
          </cell>
          <cell r="C15" t="str">
            <v>認知症対応型共同生活介護（介護予防含む）</v>
          </cell>
        </row>
        <row r="16">
          <cell r="A16" t="str">
            <v>小規模多機能型居宅介護（介護予防含む）</v>
          </cell>
          <cell r="B16" t="str">
            <v>小規模多機能型居宅介護（介護予防含む）</v>
          </cell>
          <cell r="C16" t="str">
            <v>小規模多機能型居宅介護（介護予防含む）</v>
          </cell>
        </row>
        <row r="17">
          <cell r="A17" t="str">
            <v>介護福祉施設サービス</v>
          </cell>
          <cell r="B17" t="str">
            <v>介護福祉施設サービス</v>
          </cell>
          <cell r="C17" t="str">
            <v>介護福祉施設サービス</v>
          </cell>
        </row>
        <row r="18">
          <cell r="A18" t="str">
            <v>地域密着型介護老人福祉施設</v>
          </cell>
          <cell r="B18" t="str">
            <v>地域密着型介護老人福祉施設</v>
          </cell>
          <cell r="C18" t="str">
            <v>地域密着型介護老人福祉施設</v>
          </cell>
        </row>
        <row r="19">
          <cell r="A19" t="str">
            <v>介護保健施設サービス</v>
          </cell>
          <cell r="B19" t="str">
            <v>介護保健施設サービス</v>
          </cell>
          <cell r="C19" t="str">
            <v>介護保健施設サービス</v>
          </cell>
        </row>
        <row r="20">
          <cell r="A20" t="str">
            <v>介護療養施設サービス</v>
          </cell>
          <cell r="B20" t="str">
            <v>介護療養施設サービス</v>
          </cell>
          <cell r="C20" t="str">
            <v>介護療養施設サービス</v>
          </cell>
        </row>
      </sheetData>
      <sheetData sheetId="10">
        <row r="4">
          <cell r="A4" t="str">
            <v>訪問介護</v>
          </cell>
        </row>
      </sheetData>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 sheetId="20" refreshError="1"/>
      <sheetData sheetId="21"/>
      <sheetData sheetId="22"/>
      <sheetData sheetId="23"/>
      <sheetData sheetId="24"/>
      <sheetData sheetId="25"/>
      <sheetData sheetId="26"/>
      <sheetData sheetId="27"/>
      <sheetData sheetId="28">
        <row r="63">
          <cell r="M63">
            <v>0</v>
          </cell>
        </row>
      </sheetData>
      <sheetData sheetId="29">
        <row r="79">
          <cell r="M79">
            <v>0</v>
          </cell>
        </row>
      </sheetData>
      <sheetData sheetId="30"/>
      <sheetData sheetId="31"/>
      <sheetData sheetId="32"/>
      <sheetData sheetId="33"/>
      <sheetData sheetId="34"/>
      <sheetData sheetId="35"/>
      <sheetData sheetId="36"/>
      <sheetData sheetId="37">
        <row r="4">
          <cell r="A4" t="str">
            <v>訪問介護（介護予防含む）</v>
          </cell>
        </row>
      </sheetData>
      <sheetData sheetId="38">
        <row r="4">
          <cell r="A4" t="str">
            <v>訪問介護（介護予防含む）</v>
          </cell>
        </row>
      </sheetData>
      <sheetData sheetId="39" refreshError="1"/>
      <sheetData sheetId="40" refreshError="1"/>
      <sheetData sheetId="41"/>
      <sheetData sheetId="42"/>
      <sheetData sheetId="43"/>
      <sheetData sheetId="44"/>
      <sheetData sheetId="45"/>
      <sheetData sheetId="46" refreshError="1"/>
      <sheetData sheetId="47" refreshError="1"/>
      <sheetData sheetId="4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別紙様式11_訪問看護ベースアップ評価料（Ⅰ）"/>
      <sheetName val="（参考）_賃金引き上げ計画書作成のための計算シート"/>
      <sheetName val="別紙様式11_訪問看護ベースアップ評価料（Ⅱ）"/>
      <sheetName val="（別添１）_賃金改善計画書（訪問看護ステーション）"/>
      <sheetName val="（別添２）_賃金改善実績報告書（訪問看護ステーション）"/>
      <sheetName val="（別添３）_特別事情届出書"/>
      <sheetName val="訪看集計シート（横）"/>
      <sheetName val="リスト用"/>
      <sheetName val="←"/>
      <sheetName val="リスト（訪問看護）"/>
    </sheetNames>
    <sheetDataSet>
      <sheetData sheetId="0">
        <row r="7">
          <cell r="M7" t="str">
            <v>0123456</v>
          </cell>
        </row>
        <row r="8">
          <cell r="M8" t="str">
            <v>●●ステーション</v>
          </cell>
        </row>
      </sheetData>
      <sheetData sheetId="1">
        <row r="65">
          <cell r="M65">
            <v>0</v>
          </cell>
        </row>
      </sheetData>
      <sheetData sheetId="2">
        <row r="79">
          <cell r="M79">
            <v>0</v>
          </cell>
        </row>
      </sheetData>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 val="サービス種類一覧"/>
      <sheetName val="届出書類一覧_"/>
      <sheetName val="加算届出・様式４_"/>
      <sheetName val="別表加算率一覧"/>
      <sheetName val="【参考】数式用"/>
      <sheetName val="【参考】サービス名一覧"/>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sheetData sheetId="22"/>
      <sheetData sheetId="23" refreshError="1"/>
      <sheetData sheetId="24" refreshError="1"/>
      <sheetData sheetId="2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7.xml"/><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3.xml"/><Relationship Id="rId13" Type="http://schemas.openxmlformats.org/officeDocument/2006/relationships/ctrlProp" Target="../ctrlProps/ctrlProp18.xml"/><Relationship Id="rId18" Type="http://schemas.openxmlformats.org/officeDocument/2006/relationships/ctrlProp" Target="../ctrlProps/ctrlProp23.xml"/><Relationship Id="rId26" Type="http://schemas.openxmlformats.org/officeDocument/2006/relationships/ctrlProp" Target="../ctrlProps/ctrlProp31.xml"/><Relationship Id="rId3" Type="http://schemas.openxmlformats.org/officeDocument/2006/relationships/vmlDrawing" Target="../drawings/vmlDrawing3.vml"/><Relationship Id="rId21" Type="http://schemas.openxmlformats.org/officeDocument/2006/relationships/ctrlProp" Target="../ctrlProps/ctrlProp26.xml"/><Relationship Id="rId7" Type="http://schemas.openxmlformats.org/officeDocument/2006/relationships/ctrlProp" Target="../ctrlProps/ctrlProp12.xml"/><Relationship Id="rId12" Type="http://schemas.openxmlformats.org/officeDocument/2006/relationships/ctrlProp" Target="../ctrlProps/ctrlProp17.xml"/><Relationship Id="rId17" Type="http://schemas.openxmlformats.org/officeDocument/2006/relationships/ctrlProp" Target="../ctrlProps/ctrlProp22.xml"/><Relationship Id="rId25" Type="http://schemas.openxmlformats.org/officeDocument/2006/relationships/ctrlProp" Target="../ctrlProps/ctrlProp30.xml"/><Relationship Id="rId33" Type="http://schemas.openxmlformats.org/officeDocument/2006/relationships/ctrlProp" Target="../ctrlProps/ctrlProp38.xml"/><Relationship Id="rId2" Type="http://schemas.openxmlformats.org/officeDocument/2006/relationships/drawing" Target="../drawings/drawing3.xml"/><Relationship Id="rId16" Type="http://schemas.openxmlformats.org/officeDocument/2006/relationships/ctrlProp" Target="../ctrlProps/ctrlProp21.xml"/><Relationship Id="rId20" Type="http://schemas.openxmlformats.org/officeDocument/2006/relationships/ctrlProp" Target="../ctrlProps/ctrlProp25.xml"/><Relationship Id="rId29" Type="http://schemas.openxmlformats.org/officeDocument/2006/relationships/ctrlProp" Target="../ctrlProps/ctrlProp34.xml"/><Relationship Id="rId1" Type="http://schemas.openxmlformats.org/officeDocument/2006/relationships/printerSettings" Target="../printerSettings/printerSettings3.bin"/><Relationship Id="rId6" Type="http://schemas.openxmlformats.org/officeDocument/2006/relationships/ctrlProp" Target="../ctrlProps/ctrlProp11.xml"/><Relationship Id="rId11" Type="http://schemas.openxmlformats.org/officeDocument/2006/relationships/ctrlProp" Target="../ctrlProps/ctrlProp16.xml"/><Relationship Id="rId24" Type="http://schemas.openxmlformats.org/officeDocument/2006/relationships/ctrlProp" Target="../ctrlProps/ctrlProp29.xml"/><Relationship Id="rId32" Type="http://schemas.openxmlformats.org/officeDocument/2006/relationships/ctrlProp" Target="../ctrlProps/ctrlProp37.xml"/><Relationship Id="rId5" Type="http://schemas.openxmlformats.org/officeDocument/2006/relationships/ctrlProp" Target="../ctrlProps/ctrlProp10.xml"/><Relationship Id="rId15" Type="http://schemas.openxmlformats.org/officeDocument/2006/relationships/ctrlProp" Target="../ctrlProps/ctrlProp20.xml"/><Relationship Id="rId23" Type="http://schemas.openxmlformats.org/officeDocument/2006/relationships/ctrlProp" Target="../ctrlProps/ctrlProp28.xml"/><Relationship Id="rId28" Type="http://schemas.openxmlformats.org/officeDocument/2006/relationships/ctrlProp" Target="../ctrlProps/ctrlProp33.xml"/><Relationship Id="rId10" Type="http://schemas.openxmlformats.org/officeDocument/2006/relationships/ctrlProp" Target="../ctrlProps/ctrlProp15.xml"/><Relationship Id="rId19" Type="http://schemas.openxmlformats.org/officeDocument/2006/relationships/ctrlProp" Target="../ctrlProps/ctrlProp24.xml"/><Relationship Id="rId31" Type="http://schemas.openxmlformats.org/officeDocument/2006/relationships/ctrlProp" Target="../ctrlProps/ctrlProp36.xml"/><Relationship Id="rId4" Type="http://schemas.openxmlformats.org/officeDocument/2006/relationships/ctrlProp" Target="../ctrlProps/ctrlProp9.xml"/><Relationship Id="rId9" Type="http://schemas.openxmlformats.org/officeDocument/2006/relationships/ctrlProp" Target="../ctrlProps/ctrlProp14.xml"/><Relationship Id="rId14" Type="http://schemas.openxmlformats.org/officeDocument/2006/relationships/ctrlProp" Target="../ctrlProps/ctrlProp19.xml"/><Relationship Id="rId22" Type="http://schemas.openxmlformats.org/officeDocument/2006/relationships/ctrlProp" Target="../ctrlProps/ctrlProp27.xml"/><Relationship Id="rId27" Type="http://schemas.openxmlformats.org/officeDocument/2006/relationships/ctrlProp" Target="../ctrlProps/ctrlProp32.xml"/><Relationship Id="rId30" Type="http://schemas.openxmlformats.org/officeDocument/2006/relationships/ctrlProp" Target="../ctrlProps/ctrlProp35.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43.xml"/><Relationship Id="rId3" Type="http://schemas.openxmlformats.org/officeDocument/2006/relationships/vmlDrawing" Target="../drawings/vmlDrawing4.vml"/><Relationship Id="rId7" Type="http://schemas.openxmlformats.org/officeDocument/2006/relationships/ctrlProp" Target="../ctrlProps/ctrlProp42.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41.xml"/><Relationship Id="rId5" Type="http://schemas.openxmlformats.org/officeDocument/2006/relationships/ctrlProp" Target="../ctrlProps/ctrlProp40.xml"/><Relationship Id="rId10" Type="http://schemas.openxmlformats.org/officeDocument/2006/relationships/ctrlProp" Target="../ctrlProps/ctrlProp45.xml"/><Relationship Id="rId4" Type="http://schemas.openxmlformats.org/officeDocument/2006/relationships/ctrlProp" Target="../ctrlProps/ctrlProp39.xml"/><Relationship Id="rId9" Type="http://schemas.openxmlformats.org/officeDocument/2006/relationships/ctrlProp" Target="../ctrlProps/ctrlProp4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50.xml"/><Relationship Id="rId3" Type="http://schemas.openxmlformats.org/officeDocument/2006/relationships/vmlDrawing" Target="../drawings/vmlDrawing5.vml"/><Relationship Id="rId7" Type="http://schemas.openxmlformats.org/officeDocument/2006/relationships/ctrlProp" Target="../ctrlProps/ctrlProp49.x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trlProp" Target="../ctrlProps/ctrlProp48.xml"/><Relationship Id="rId5" Type="http://schemas.openxmlformats.org/officeDocument/2006/relationships/ctrlProp" Target="../ctrlProps/ctrlProp47.xml"/><Relationship Id="rId10" Type="http://schemas.openxmlformats.org/officeDocument/2006/relationships/ctrlProp" Target="../ctrlProps/ctrlProp52.xml"/><Relationship Id="rId4" Type="http://schemas.openxmlformats.org/officeDocument/2006/relationships/ctrlProp" Target="../ctrlProps/ctrlProp46.xml"/><Relationship Id="rId9" Type="http://schemas.openxmlformats.org/officeDocument/2006/relationships/ctrlProp" Target="../ctrlProps/ctrlProp51.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57.xml"/><Relationship Id="rId3" Type="http://schemas.openxmlformats.org/officeDocument/2006/relationships/vmlDrawing" Target="../drawings/vmlDrawing6.vml"/><Relationship Id="rId7" Type="http://schemas.openxmlformats.org/officeDocument/2006/relationships/ctrlProp" Target="../ctrlProps/ctrlProp56.x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55.xml"/><Relationship Id="rId5" Type="http://schemas.openxmlformats.org/officeDocument/2006/relationships/ctrlProp" Target="../ctrlProps/ctrlProp54.xml"/><Relationship Id="rId4" Type="http://schemas.openxmlformats.org/officeDocument/2006/relationships/ctrlProp" Target="../ctrlProps/ctrlProp53.xml"/><Relationship Id="rId9" Type="http://schemas.openxmlformats.org/officeDocument/2006/relationships/ctrlProp" Target="../ctrlProps/ctrlProp58.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63.xml"/><Relationship Id="rId3" Type="http://schemas.openxmlformats.org/officeDocument/2006/relationships/vmlDrawing" Target="../drawings/vmlDrawing7.vml"/><Relationship Id="rId7" Type="http://schemas.openxmlformats.org/officeDocument/2006/relationships/ctrlProp" Target="../ctrlProps/ctrlProp62.xml"/><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ctrlProp" Target="../ctrlProps/ctrlProp61.xml"/><Relationship Id="rId5" Type="http://schemas.openxmlformats.org/officeDocument/2006/relationships/ctrlProp" Target="../ctrlProps/ctrlProp60.xml"/><Relationship Id="rId4" Type="http://schemas.openxmlformats.org/officeDocument/2006/relationships/ctrlProp" Target="../ctrlProps/ctrlProp59.xml"/><Relationship Id="rId9" Type="http://schemas.openxmlformats.org/officeDocument/2006/relationships/ctrlProp" Target="../ctrlProps/ctrlProp64.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hyperlink" Target="https://www.mhlw.go.jp/stf/seisakunitsuite/bunya/0000188411_00053.html" TargetMode="External"/><Relationship Id="rId6" Type="http://schemas.openxmlformats.org/officeDocument/2006/relationships/comments" Target="../comments1.xml"/><Relationship Id="rId5" Type="http://schemas.openxmlformats.org/officeDocument/2006/relationships/ctrlProp" Target="../ctrlProps/ctrlProp65.xml"/><Relationship Id="rId4" Type="http://schemas.openxmlformats.org/officeDocument/2006/relationships/vmlDrawing" Target="../drawings/vmlDrawing8.v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10.bin"/><Relationship Id="rId6" Type="http://schemas.openxmlformats.org/officeDocument/2006/relationships/ctrlProp" Target="../ctrlProps/ctrlProp68.xml"/><Relationship Id="rId5" Type="http://schemas.openxmlformats.org/officeDocument/2006/relationships/ctrlProp" Target="../ctrlProps/ctrlProp67.xml"/><Relationship Id="rId4" Type="http://schemas.openxmlformats.org/officeDocument/2006/relationships/ctrlProp" Target="../ctrlProps/ctrlProp66.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trlProp" Target="../ctrlProps/ctrlProp69.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8" Type="http://schemas.openxmlformats.org/officeDocument/2006/relationships/hyperlink" Target="mailto:baseup-hyoukaryou08@mhlw.go.jp" TargetMode="External"/><Relationship Id="rId13" Type="http://schemas.openxmlformats.org/officeDocument/2006/relationships/hyperlink" Target="mailto:baseup-hyoukaryou13@mhlw.go.jp" TargetMode="External"/><Relationship Id="rId3" Type="http://schemas.openxmlformats.org/officeDocument/2006/relationships/hyperlink" Target="mailto:baseup-hyoukaryou03@mhlw.go.jp" TargetMode="External"/><Relationship Id="rId7" Type="http://schemas.openxmlformats.org/officeDocument/2006/relationships/hyperlink" Target="mailto:baseup-hyoukaryou07@mhlw.go.jp" TargetMode="External"/><Relationship Id="rId12" Type="http://schemas.openxmlformats.org/officeDocument/2006/relationships/hyperlink" Target="mailto:baseup-hyoukaryou12@mhlw.go.jp" TargetMode="External"/><Relationship Id="rId2" Type="http://schemas.openxmlformats.org/officeDocument/2006/relationships/hyperlink" Target="mailto:baseup-hyoukaryou02@mhlw.go.jp" TargetMode="External"/><Relationship Id="rId16" Type="http://schemas.openxmlformats.org/officeDocument/2006/relationships/hyperlink" Target="mailto:baseup-hyoukaryou16@mhlw.go.jp" TargetMode="External"/><Relationship Id="rId1" Type="http://schemas.openxmlformats.org/officeDocument/2006/relationships/hyperlink" Target="mailto:baseup-hyoukaryou01@mhlw.go.jp" TargetMode="External"/><Relationship Id="rId6" Type="http://schemas.openxmlformats.org/officeDocument/2006/relationships/hyperlink" Target="mailto:baseup-hyoukaryou06@mhlw.go.jp" TargetMode="External"/><Relationship Id="rId11" Type="http://schemas.openxmlformats.org/officeDocument/2006/relationships/hyperlink" Target="mailto:baseup-hyoukaryou11@mhlw.go.jp" TargetMode="External"/><Relationship Id="rId5" Type="http://schemas.openxmlformats.org/officeDocument/2006/relationships/hyperlink" Target="mailto:baseup-hyoukaryou05@mhlw.go.jp" TargetMode="External"/><Relationship Id="rId15" Type="http://schemas.openxmlformats.org/officeDocument/2006/relationships/hyperlink" Target="mailto:baseup-hyoukaryou15@mhlw.go.jp" TargetMode="External"/><Relationship Id="rId10" Type="http://schemas.openxmlformats.org/officeDocument/2006/relationships/hyperlink" Target="mailto:baseup-hyoukaryou10@mhlw.go.jp" TargetMode="External"/><Relationship Id="rId4" Type="http://schemas.openxmlformats.org/officeDocument/2006/relationships/hyperlink" Target="mailto:baseup-hyoukaryou04@mhlw.go.jp" TargetMode="External"/><Relationship Id="rId9" Type="http://schemas.openxmlformats.org/officeDocument/2006/relationships/hyperlink" Target="mailto:baseup-hyoukaryou09@mhlw.go.jp" TargetMode="External"/><Relationship Id="rId14" Type="http://schemas.openxmlformats.org/officeDocument/2006/relationships/hyperlink" Target="mailto:baseup-hyoukaryou14@mhlw.go.jp"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56C184-C916-4402-8DD1-58D75BAFA732}">
  <sheetPr codeName="Sheet8">
    <tabColor theme="9" tint="0.79998168889431442"/>
  </sheetPr>
  <dimension ref="A1:O35"/>
  <sheetViews>
    <sheetView showGridLines="0" workbookViewId="0"/>
  </sheetViews>
  <sheetFormatPr defaultRowHeight="13.5"/>
  <cols>
    <col min="1" max="1" width="2.875" style="192" customWidth="1"/>
    <col min="2" max="8" width="6.25" style="192" customWidth="1"/>
    <col min="9" max="11" width="9" style="192"/>
    <col min="12" max="13" width="3.625" style="192" customWidth="1"/>
    <col min="14" max="14" width="9.5" style="192" bestFit="1" customWidth="1"/>
    <col min="15" max="15" width="0" style="192" hidden="1" customWidth="1"/>
    <col min="16" max="16384" width="9" style="192"/>
  </cols>
  <sheetData>
    <row r="1" spans="1:15">
      <c r="A1" s="192" t="s">
        <v>0</v>
      </c>
      <c r="M1" s="262" t="s">
        <v>1656</v>
      </c>
    </row>
    <row r="3" spans="1:15" ht="18.75" customHeight="1">
      <c r="A3" s="220" t="s">
        <v>1</v>
      </c>
      <c r="B3" s="221"/>
      <c r="C3" s="221"/>
      <c r="D3" s="221"/>
      <c r="E3" s="221"/>
      <c r="F3" s="221"/>
      <c r="G3" s="221"/>
      <c r="H3" s="221"/>
      <c r="I3" s="221"/>
      <c r="J3" s="221"/>
      <c r="K3" s="221"/>
      <c r="L3" s="221"/>
      <c r="M3" s="221"/>
    </row>
    <row r="4" spans="1:15" ht="11.25" customHeight="1" thickBot="1">
      <c r="A4" s="220"/>
      <c r="B4" s="221"/>
      <c r="C4" s="221"/>
      <c r="D4" s="221"/>
      <c r="E4" s="221"/>
      <c r="F4" s="221"/>
      <c r="G4" s="221"/>
      <c r="H4" s="221"/>
      <c r="I4" s="221"/>
      <c r="J4" s="221"/>
      <c r="K4" s="221"/>
      <c r="L4" s="221"/>
      <c r="M4" s="221"/>
    </row>
    <row r="5" spans="1:15">
      <c r="A5" s="223"/>
      <c r="B5" s="224"/>
      <c r="C5" s="224"/>
      <c r="D5" s="224"/>
      <c r="E5" s="257" t="str">
        <f>IF(E6="","",IF(LEN(E6)=7,"","↓保険医療機関コードを7桁で記載してください"))</f>
        <v/>
      </c>
      <c r="F5" s="224"/>
      <c r="G5" s="224"/>
      <c r="H5" s="224"/>
      <c r="I5" s="224"/>
      <c r="J5" s="224"/>
      <c r="K5" s="224"/>
      <c r="L5" s="224"/>
      <c r="M5" s="225"/>
    </row>
    <row r="6" spans="1:15" ht="22.5" customHeight="1">
      <c r="A6" s="226"/>
      <c r="B6" s="543" t="s">
        <v>2</v>
      </c>
      <c r="C6" s="543"/>
      <c r="D6" s="543"/>
      <c r="E6" s="545"/>
      <c r="F6" s="546"/>
      <c r="G6" s="547"/>
      <c r="H6" s="222"/>
      <c r="I6" s="542" t="s">
        <v>3</v>
      </c>
      <c r="J6" s="542"/>
      <c r="K6" s="542"/>
      <c r="L6" s="222"/>
      <c r="M6" s="227"/>
    </row>
    <row r="7" spans="1:15" ht="22.5" customHeight="1">
      <c r="A7" s="228"/>
      <c r="B7" s="544" t="s">
        <v>4</v>
      </c>
      <c r="C7" s="544"/>
      <c r="D7" s="544"/>
      <c r="E7" s="548"/>
      <c r="F7" s="549"/>
      <c r="G7" s="550"/>
      <c r="H7" s="222"/>
      <c r="I7" s="542"/>
      <c r="J7" s="542"/>
      <c r="K7" s="542"/>
      <c r="L7" s="222"/>
      <c r="M7" s="227"/>
    </row>
    <row r="8" spans="1:15" ht="11.25" customHeight="1">
      <c r="A8" s="229"/>
      <c r="B8" s="230"/>
      <c r="C8" s="230"/>
      <c r="D8" s="230"/>
      <c r="E8" s="193"/>
      <c r="F8" s="193"/>
      <c r="G8" s="193"/>
      <c r="H8" s="193"/>
      <c r="I8" s="193"/>
      <c r="J8" s="193"/>
      <c r="K8" s="193"/>
      <c r="L8" s="193"/>
      <c r="M8" s="231"/>
    </row>
    <row r="9" spans="1:15" ht="22.5" customHeight="1">
      <c r="A9" s="229"/>
      <c r="B9" s="551" t="s">
        <v>5</v>
      </c>
      <c r="C9" s="551"/>
      <c r="D9" s="551"/>
      <c r="E9" s="193"/>
      <c r="F9" s="193"/>
      <c r="G9" s="193"/>
      <c r="H9" s="193"/>
      <c r="I9" s="193"/>
      <c r="J9" s="193"/>
      <c r="K9" s="193"/>
      <c r="L9" s="193"/>
      <c r="M9" s="231"/>
    </row>
    <row r="10" spans="1:15" ht="22.5" customHeight="1">
      <c r="A10" s="229"/>
      <c r="B10" s="554" t="s">
        <v>6</v>
      </c>
      <c r="C10" s="554"/>
      <c r="D10" s="554"/>
      <c r="E10" s="555"/>
      <c r="F10" s="555"/>
      <c r="G10" s="555"/>
      <c r="H10" s="555"/>
      <c r="I10" s="193"/>
      <c r="J10" s="193"/>
      <c r="K10" s="193"/>
      <c r="L10" s="193"/>
      <c r="M10" s="231"/>
    </row>
    <row r="11" spans="1:15" ht="22.5" customHeight="1">
      <c r="A11" s="229"/>
      <c r="B11" s="554" t="s">
        <v>7</v>
      </c>
      <c r="C11" s="554"/>
      <c r="D11" s="554"/>
      <c r="E11" s="555"/>
      <c r="F11" s="555"/>
      <c r="G11" s="555"/>
      <c r="H11" s="555"/>
      <c r="I11" s="193"/>
      <c r="J11" s="193"/>
      <c r="K11" s="193"/>
      <c r="L11" s="193"/>
      <c r="M11" s="231"/>
    </row>
    <row r="12" spans="1:15" ht="11.25" customHeight="1">
      <c r="A12" s="226"/>
      <c r="M12" s="232"/>
    </row>
    <row r="13" spans="1:15" ht="22.5" customHeight="1">
      <c r="A13" s="226"/>
      <c r="B13" s="240" t="s">
        <v>8</v>
      </c>
      <c r="C13" s="241"/>
      <c r="D13" s="241"/>
      <c r="E13" s="241"/>
      <c r="F13" s="241"/>
      <c r="G13" s="241"/>
      <c r="H13" s="241"/>
      <c r="I13" s="241"/>
      <c r="J13" s="241"/>
      <c r="K13" s="241"/>
      <c r="L13" s="242"/>
      <c r="M13" s="232"/>
    </row>
    <row r="14" spans="1:15" ht="48.75" customHeight="1">
      <c r="A14" s="226"/>
      <c r="B14" s="243"/>
      <c r="C14" s="559"/>
      <c r="D14" s="559"/>
      <c r="E14" s="559"/>
      <c r="F14" s="559"/>
      <c r="G14" s="559"/>
      <c r="H14" s="559"/>
      <c r="I14" s="559"/>
      <c r="J14" s="560" t="s">
        <v>9</v>
      </c>
      <c r="K14" s="560"/>
      <c r="L14" s="561"/>
      <c r="M14" s="248"/>
    </row>
    <row r="15" spans="1:15" ht="11.25" customHeight="1">
      <c r="A15" s="226"/>
      <c r="B15" s="245"/>
      <c r="C15" s="251"/>
      <c r="D15" s="251"/>
      <c r="E15" s="251"/>
      <c r="F15" s="251"/>
      <c r="G15" s="251"/>
      <c r="H15" s="251"/>
      <c r="I15" s="251"/>
      <c r="J15" s="252"/>
      <c r="K15" s="252"/>
      <c r="L15" s="253"/>
      <c r="M15" s="248"/>
      <c r="O15" s="260"/>
    </row>
    <row r="16" spans="1:15" ht="11.25" customHeight="1">
      <c r="A16" s="226"/>
      <c r="B16" s="258" t="str">
        <f>IF(O16=4,"","↓チェックをしてください。すべての基準に適合していない場合には届出ができません。")</f>
        <v>↓チェックをしてください。すべての基準に適合していない場合には届出ができません。</v>
      </c>
      <c r="L16" s="254"/>
      <c r="M16" s="232"/>
      <c r="O16" s="260">
        <f>COUNTIF(O17:O20,"TRUE")</f>
        <v>0</v>
      </c>
    </row>
    <row r="17" spans="1:15" ht="36.75" customHeight="1">
      <c r="A17" s="226"/>
      <c r="B17" s="255"/>
      <c r="C17" s="552" t="s">
        <v>10</v>
      </c>
      <c r="D17" s="552"/>
      <c r="E17" s="552"/>
      <c r="F17" s="552"/>
      <c r="G17" s="552"/>
      <c r="H17" s="552"/>
      <c r="I17" s="552"/>
      <c r="J17" s="552"/>
      <c r="K17" s="552"/>
      <c r="L17" s="553"/>
      <c r="M17" s="249"/>
      <c r="O17" s="260" t="b">
        <v>0</v>
      </c>
    </row>
    <row r="18" spans="1:15" ht="36.75" customHeight="1">
      <c r="A18" s="226"/>
      <c r="B18" s="255"/>
      <c r="C18" s="552" t="s">
        <v>11</v>
      </c>
      <c r="D18" s="552"/>
      <c r="E18" s="552"/>
      <c r="F18" s="552"/>
      <c r="G18" s="552"/>
      <c r="H18" s="552"/>
      <c r="I18" s="552"/>
      <c r="J18" s="552"/>
      <c r="K18" s="552"/>
      <c r="L18" s="553"/>
      <c r="M18" s="249"/>
      <c r="O18" s="260" t="b">
        <v>0</v>
      </c>
    </row>
    <row r="19" spans="1:15" ht="36.75" customHeight="1">
      <c r="A19" s="226"/>
      <c r="B19" s="255"/>
      <c r="C19" s="552" t="s">
        <v>12</v>
      </c>
      <c r="D19" s="552"/>
      <c r="E19" s="552"/>
      <c r="F19" s="552"/>
      <c r="G19" s="552"/>
      <c r="H19" s="552"/>
      <c r="I19" s="552"/>
      <c r="J19" s="552"/>
      <c r="K19" s="552"/>
      <c r="L19" s="553"/>
      <c r="M19" s="249"/>
      <c r="O19" s="260" t="b">
        <v>0</v>
      </c>
    </row>
    <row r="20" spans="1:15" ht="36.75" customHeight="1">
      <c r="A20" s="226"/>
      <c r="B20" s="255"/>
      <c r="C20" s="552" t="s">
        <v>13</v>
      </c>
      <c r="D20" s="552"/>
      <c r="E20" s="552"/>
      <c r="F20" s="552"/>
      <c r="G20" s="552"/>
      <c r="H20" s="552"/>
      <c r="I20" s="552"/>
      <c r="J20" s="552"/>
      <c r="K20" s="552"/>
      <c r="L20" s="553"/>
      <c r="M20" s="249"/>
      <c r="O20" s="260" t="b">
        <v>0</v>
      </c>
    </row>
    <row r="21" spans="1:15" ht="15" customHeight="1">
      <c r="A21" s="226"/>
      <c r="B21" s="243"/>
      <c r="D21" s="562"/>
      <c r="E21" s="562"/>
      <c r="F21" s="562"/>
      <c r="G21" s="562"/>
      <c r="H21" s="562"/>
      <c r="I21" s="562"/>
      <c r="J21" s="562"/>
      <c r="K21" s="562"/>
      <c r="L21" s="563"/>
      <c r="M21" s="232"/>
    </row>
    <row r="22" spans="1:15" ht="22.5" customHeight="1">
      <c r="A22" s="226"/>
      <c r="B22" s="564" t="s">
        <v>14</v>
      </c>
      <c r="C22" s="565"/>
      <c r="D22" s="565"/>
      <c r="E22" s="565"/>
      <c r="F22" s="565"/>
      <c r="G22" s="565"/>
      <c r="H22" s="565"/>
      <c r="I22" s="565"/>
      <c r="J22" s="565"/>
      <c r="K22" s="565"/>
      <c r="L22" s="566"/>
      <c r="M22" s="250"/>
    </row>
    <row r="23" spans="1:15" ht="15" customHeight="1">
      <c r="A23" s="226"/>
      <c r="B23" s="243"/>
      <c r="L23" s="254"/>
      <c r="M23" s="232"/>
    </row>
    <row r="24" spans="1:15" ht="22.5" customHeight="1">
      <c r="A24" s="226"/>
      <c r="B24" s="244" t="s">
        <v>15</v>
      </c>
      <c r="C24" s="256"/>
      <c r="D24" s="233" t="s">
        <v>16</v>
      </c>
      <c r="E24" s="256"/>
      <c r="F24" s="233" t="s">
        <v>17</v>
      </c>
      <c r="G24" s="256"/>
      <c r="H24" s="233" t="s">
        <v>18</v>
      </c>
      <c r="L24" s="254"/>
      <c r="M24" s="232"/>
    </row>
    <row r="25" spans="1:15" ht="15" customHeight="1">
      <c r="A25" s="226"/>
      <c r="B25" s="243"/>
      <c r="L25" s="254"/>
      <c r="M25" s="232"/>
    </row>
    <row r="26" spans="1:15" ht="22.5" customHeight="1">
      <c r="A26" s="226"/>
      <c r="B26" s="243"/>
      <c r="C26" s="234" t="s">
        <v>19</v>
      </c>
      <c r="H26" s="558"/>
      <c r="I26" s="558"/>
      <c r="J26" s="558"/>
      <c r="K26" s="558"/>
      <c r="L26" s="254"/>
      <c r="M26" s="232"/>
    </row>
    <row r="27" spans="1:15" ht="22.5" customHeight="1">
      <c r="A27" s="226"/>
      <c r="B27" s="243"/>
      <c r="C27" s="234" t="s">
        <v>20</v>
      </c>
      <c r="H27" s="558"/>
      <c r="I27" s="558"/>
      <c r="J27" s="558"/>
      <c r="K27" s="558"/>
      <c r="L27" s="254"/>
      <c r="M27" s="232"/>
    </row>
    <row r="28" spans="1:15" ht="15" customHeight="1">
      <c r="A28" s="226"/>
      <c r="B28" s="243"/>
      <c r="L28" s="254"/>
      <c r="M28" s="232"/>
    </row>
    <row r="29" spans="1:15" ht="22.5" customHeight="1">
      <c r="A29" s="226"/>
      <c r="B29" s="243"/>
      <c r="G29" s="192" t="s">
        <v>21</v>
      </c>
      <c r="I29" s="556"/>
      <c r="J29" s="556"/>
      <c r="K29" s="556"/>
      <c r="L29" s="254"/>
      <c r="M29" s="232"/>
    </row>
    <row r="30" spans="1:15" ht="15" customHeight="1">
      <c r="A30" s="226"/>
      <c r="B30" s="243"/>
      <c r="L30" s="254"/>
      <c r="M30" s="232"/>
    </row>
    <row r="31" spans="1:15" ht="22.5" customHeight="1">
      <c r="A31" s="226"/>
      <c r="B31" s="557"/>
      <c r="C31" s="556"/>
      <c r="D31" s="556"/>
      <c r="E31" s="556"/>
      <c r="F31" s="192" t="s">
        <v>22</v>
      </c>
      <c r="L31" s="254"/>
      <c r="M31" s="232"/>
    </row>
    <row r="32" spans="1:15" ht="11.25" customHeight="1">
      <c r="A32" s="226"/>
      <c r="B32" s="245"/>
      <c r="C32" s="246"/>
      <c r="D32" s="246"/>
      <c r="E32" s="246"/>
      <c r="F32" s="246"/>
      <c r="G32" s="246"/>
      <c r="H32" s="246"/>
      <c r="I32" s="246"/>
      <c r="J32" s="246"/>
      <c r="K32" s="246"/>
      <c r="L32" s="247"/>
      <c r="M32" s="232"/>
    </row>
    <row r="33" spans="1:13" ht="22.5" customHeight="1">
      <c r="A33" s="226"/>
      <c r="B33" s="235" t="s">
        <v>23</v>
      </c>
      <c r="M33" s="232"/>
    </row>
    <row r="34" spans="1:13" ht="22.5" customHeight="1">
      <c r="A34" s="226"/>
      <c r="B34" s="235" t="s">
        <v>24</v>
      </c>
      <c r="M34" s="232"/>
    </row>
    <row r="35" spans="1:13" ht="22.5" customHeight="1" thickBot="1">
      <c r="A35" s="236"/>
      <c r="B35" s="237" t="s">
        <v>25</v>
      </c>
      <c r="C35" s="238"/>
      <c r="D35" s="238"/>
      <c r="E35" s="238"/>
      <c r="F35" s="238"/>
      <c r="G35" s="238"/>
      <c r="H35" s="238"/>
      <c r="I35" s="238"/>
      <c r="J35" s="238"/>
      <c r="K35" s="238"/>
      <c r="L35" s="238"/>
      <c r="M35" s="239"/>
    </row>
  </sheetData>
  <mergeCells count="22">
    <mergeCell ref="I29:K29"/>
    <mergeCell ref="B31:E31"/>
    <mergeCell ref="H26:K26"/>
    <mergeCell ref="H27:K27"/>
    <mergeCell ref="C14:I14"/>
    <mergeCell ref="J14:L14"/>
    <mergeCell ref="D21:L21"/>
    <mergeCell ref="B22:L22"/>
    <mergeCell ref="B9:D9"/>
    <mergeCell ref="C17:L17"/>
    <mergeCell ref="C18:L18"/>
    <mergeCell ref="C19:L19"/>
    <mergeCell ref="C20:L20"/>
    <mergeCell ref="B10:D10"/>
    <mergeCell ref="B11:D11"/>
    <mergeCell ref="E10:H10"/>
    <mergeCell ref="E11:H11"/>
    <mergeCell ref="J6:K7"/>
    <mergeCell ref="B6:D6"/>
    <mergeCell ref="B7:D7"/>
    <mergeCell ref="I6:I7"/>
    <mergeCell ref="E6:G7"/>
  </mergeCells>
  <phoneticPr fontId="1"/>
  <dataValidations count="1">
    <dataValidation type="textLength" operator="equal" allowBlank="1" showInputMessage="1" showErrorMessage="1" sqref="E6" xr:uid="{455C9BAC-0496-4054-B965-35C8F2309A80}">
      <formula1>7</formula1>
    </dataValidation>
  </dataValidations>
  <printOptions horizontalCentered="1"/>
  <pageMargins left="0.25" right="0.25"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61" r:id="rId4" name="Check Box 1">
              <controlPr defaultSize="0" autoFill="0" autoLine="0" autoPict="0">
                <anchor moveWithCells="1">
                  <from>
                    <xdr:col>1</xdr:col>
                    <xdr:colOff>123825</xdr:colOff>
                    <xdr:row>16</xdr:row>
                    <xdr:rowOff>104775</xdr:rowOff>
                  </from>
                  <to>
                    <xdr:col>1</xdr:col>
                    <xdr:colOff>428625</xdr:colOff>
                    <xdr:row>16</xdr:row>
                    <xdr:rowOff>352425</xdr:rowOff>
                  </to>
                </anchor>
              </controlPr>
            </control>
          </mc:Choice>
        </mc:AlternateContent>
        <mc:AlternateContent xmlns:mc="http://schemas.openxmlformats.org/markup-compatibility/2006">
          <mc:Choice Requires="x14">
            <control shapeId="40962" r:id="rId5" name="Check Box 2">
              <controlPr defaultSize="0" autoFill="0" autoLine="0" autoPict="0">
                <anchor moveWithCells="1">
                  <from>
                    <xdr:col>1</xdr:col>
                    <xdr:colOff>133350</xdr:colOff>
                    <xdr:row>17</xdr:row>
                    <xdr:rowOff>114300</xdr:rowOff>
                  </from>
                  <to>
                    <xdr:col>1</xdr:col>
                    <xdr:colOff>438150</xdr:colOff>
                    <xdr:row>17</xdr:row>
                    <xdr:rowOff>361950</xdr:rowOff>
                  </to>
                </anchor>
              </controlPr>
            </control>
          </mc:Choice>
        </mc:AlternateContent>
        <mc:AlternateContent xmlns:mc="http://schemas.openxmlformats.org/markup-compatibility/2006">
          <mc:Choice Requires="x14">
            <control shapeId="40963" r:id="rId6" name="Check Box 3">
              <controlPr defaultSize="0" autoFill="0" autoLine="0" autoPict="0">
                <anchor moveWithCells="1">
                  <from>
                    <xdr:col>1</xdr:col>
                    <xdr:colOff>133350</xdr:colOff>
                    <xdr:row>18</xdr:row>
                    <xdr:rowOff>133350</xdr:rowOff>
                  </from>
                  <to>
                    <xdr:col>1</xdr:col>
                    <xdr:colOff>438150</xdr:colOff>
                    <xdr:row>18</xdr:row>
                    <xdr:rowOff>381000</xdr:rowOff>
                  </to>
                </anchor>
              </controlPr>
            </control>
          </mc:Choice>
        </mc:AlternateContent>
        <mc:AlternateContent xmlns:mc="http://schemas.openxmlformats.org/markup-compatibility/2006">
          <mc:Choice Requires="x14">
            <control shapeId="40964" r:id="rId7" name="Check Box 4">
              <controlPr defaultSize="0" autoFill="0" autoLine="0" autoPict="0">
                <anchor moveWithCells="1">
                  <from>
                    <xdr:col>1</xdr:col>
                    <xdr:colOff>142875</xdr:colOff>
                    <xdr:row>19</xdr:row>
                    <xdr:rowOff>114300</xdr:rowOff>
                  </from>
                  <to>
                    <xdr:col>1</xdr:col>
                    <xdr:colOff>447675</xdr:colOff>
                    <xdr:row>19</xdr:row>
                    <xdr:rowOff>361950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0CBB0F-A1DD-4A84-808D-E60A9572AC92}">
  <sheetPr codeName="Sheet2">
    <tabColor theme="5" tint="0.79998168889431442"/>
  </sheetPr>
  <dimension ref="A1:AP53"/>
  <sheetViews>
    <sheetView showGridLines="0" workbookViewId="0"/>
  </sheetViews>
  <sheetFormatPr defaultRowHeight="17.25" outlineLevelCol="1"/>
  <cols>
    <col min="1" max="5" width="3.625" style="44" customWidth="1"/>
    <col min="6" max="6" width="3.625" style="121" customWidth="1"/>
    <col min="7" max="31" width="3.625" style="44" customWidth="1"/>
    <col min="32" max="36" width="3.625" style="44" hidden="1" customWidth="1" outlineLevel="1"/>
    <col min="37" max="37" width="8.625" style="122" hidden="1" customWidth="1" outlineLevel="1"/>
    <col min="38" max="41" width="3.625" style="44" hidden="1" customWidth="1" outlineLevel="1"/>
    <col min="42" max="42" width="3.625" style="44" customWidth="1" collapsed="1"/>
    <col min="43" max="49" width="3.625" style="44" customWidth="1"/>
    <col min="50" max="16384" width="9" style="44"/>
  </cols>
  <sheetData>
    <row r="1" spans="1:37" ht="30" customHeight="1">
      <c r="A1" s="44" t="s">
        <v>26</v>
      </c>
    </row>
    <row r="2" spans="1:37" ht="30" customHeight="1"/>
    <row r="3" spans="1:37" ht="50.1" customHeight="1">
      <c r="A3" s="568" t="s">
        <v>27</v>
      </c>
      <c r="B3" s="568"/>
      <c r="C3" s="568"/>
      <c r="D3" s="568"/>
      <c r="E3" s="568"/>
      <c r="F3" s="568"/>
      <c r="G3" s="568"/>
      <c r="H3" s="568"/>
      <c r="I3" s="568"/>
      <c r="J3" s="568"/>
      <c r="K3" s="568"/>
      <c r="L3" s="568"/>
      <c r="M3" s="568"/>
      <c r="N3" s="568"/>
      <c r="O3" s="568"/>
      <c r="P3" s="568"/>
      <c r="Q3" s="568"/>
      <c r="R3" s="568"/>
      <c r="S3" s="568"/>
      <c r="T3" s="568"/>
      <c r="U3" s="568"/>
      <c r="V3" s="568"/>
      <c r="W3" s="568"/>
      <c r="X3" s="568"/>
      <c r="Y3" s="568"/>
      <c r="Z3" s="568"/>
      <c r="AA3" s="568"/>
      <c r="AB3" s="568"/>
      <c r="AC3" s="568"/>
      <c r="AD3" s="568"/>
      <c r="AE3" s="568"/>
      <c r="AF3" s="568"/>
      <c r="AG3" s="568"/>
      <c r="AH3" s="568"/>
    </row>
    <row r="4" spans="1:37" ht="30" customHeight="1">
      <c r="A4" s="122"/>
      <c r="B4" s="122"/>
      <c r="C4" s="122"/>
      <c r="D4" s="122"/>
      <c r="E4" s="122"/>
      <c r="G4" s="122"/>
      <c r="H4" s="122"/>
      <c r="I4" s="122"/>
    </row>
    <row r="5" spans="1:37" ht="30" customHeight="1">
      <c r="A5" s="35" t="s">
        <v>28</v>
      </c>
      <c r="B5" s="569" t="s">
        <v>29</v>
      </c>
      <c r="C5" s="569"/>
      <c r="D5" s="569"/>
      <c r="E5" s="569"/>
      <c r="F5" s="569"/>
      <c r="G5" s="569"/>
      <c r="H5" s="570" t="str">
        <f>IF(別添2!E6="","",別添2!E6)</f>
        <v/>
      </c>
      <c r="I5" s="570"/>
      <c r="J5" s="570"/>
      <c r="K5" s="570"/>
      <c r="L5" s="570"/>
      <c r="M5" s="570"/>
      <c r="N5" s="570"/>
      <c r="O5" s="570"/>
      <c r="P5" s="570"/>
      <c r="Q5" s="570"/>
      <c r="R5" s="570"/>
      <c r="S5" s="570"/>
      <c r="T5" s="570"/>
    </row>
    <row r="6" spans="1:37" ht="30" customHeight="1">
      <c r="B6" s="569" t="s">
        <v>30</v>
      </c>
      <c r="C6" s="569"/>
      <c r="D6" s="569"/>
      <c r="E6" s="569"/>
      <c r="F6" s="569"/>
      <c r="G6" s="569"/>
      <c r="H6" s="571" t="str">
        <f>IF(別添2!H27="","",別添2!H27)</f>
        <v/>
      </c>
      <c r="I6" s="571"/>
      <c r="J6" s="571"/>
      <c r="K6" s="571"/>
      <c r="L6" s="571"/>
      <c r="M6" s="571"/>
      <c r="N6" s="571"/>
      <c r="O6" s="571"/>
      <c r="P6" s="571"/>
      <c r="Q6" s="571"/>
      <c r="R6" s="571"/>
      <c r="S6" s="571"/>
      <c r="T6" s="571"/>
    </row>
    <row r="7" spans="1:37" ht="30" customHeight="1">
      <c r="A7" s="35"/>
      <c r="B7" s="121"/>
      <c r="D7" s="122"/>
      <c r="E7" s="122"/>
      <c r="G7" s="122"/>
      <c r="H7" s="122"/>
      <c r="I7" s="122"/>
      <c r="J7" s="122"/>
      <c r="K7" s="122"/>
      <c r="L7" s="122"/>
      <c r="M7" s="122"/>
      <c r="N7" s="122"/>
      <c r="O7" s="122"/>
      <c r="P7" s="122"/>
      <c r="Q7" s="122"/>
      <c r="R7" s="122"/>
      <c r="S7" s="122"/>
    </row>
    <row r="8" spans="1:37" ht="30" customHeight="1">
      <c r="A8" s="35" t="s">
        <v>31</v>
      </c>
      <c r="B8" s="121" t="s">
        <v>32</v>
      </c>
      <c r="C8" s="122"/>
      <c r="D8" s="122"/>
      <c r="E8" s="122"/>
      <c r="H8" s="122"/>
      <c r="I8" s="122"/>
      <c r="J8" s="122"/>
      <c r="K8" s="122"/>
      <c r="L8" s="122"/>
      <c r="M8" s="122"/>
      <c r="N8" s="122"/>
      <c r="O8" s="122"/>
      <c r="P8" s="122"/>
      <c r="Q8" s="122"/>
      <c r="R8" s="122"/>
      <c r="S8" s="122"/>
    </row>
    <row r="9" spans="1:37" ht="30" customHeight="1">
      <c r="A9" s="35"/>
      <c r="B9" s="121"/>
      <c r="C9" s="122"/>
      <c r="D9" s="122"/>
      <c r="E9" s="122"/>
    </row>
    <row r="10" spans="1:37" ht="30" customHeight="1">
      <c r="A10" s="35"/>
      <c r="B10" s="122"/>
      <c r="C10" s="122"/>
      <c r="D10" s="122"/>
      <c r="E10" s="122"/>
      <c r="F10" s="182"/>
      <c r="G10" s="121" t="s">
        <v>33</v>
      </c>
      <c r="H10" s="62"/>
      <c r="AK10" s="183" t="b">
        <v>0</v>
      </c>
    </row>
    <row r="11" spans="1:37" ht="30" customHeight="1">
      <c r="A11" s="35"/>
      <c r="B11" s="122"/>
      <c r="C11" s="122"/>
      <c r="D11" s="122"/>
      <c r="E11" s="122"/>
      <c r="F11" s="182"/>
      <c r="G11" s="121" t="s">
        <v>34</v>
      </c>
      <c r="H11" s="62"/>
      <c r="X11" s="121"/>
      <c r="Y11" s="121"/>
      <c r="AK11" s="183" t="b">
        <v>0</v>
      </c>
    </row>
    <row r="12" spans="1:37" ht="30" customHeight="1">
      <c r="A12" s="35"/>
      <c r="B12" s="121"/>
      <c r="D12" s="122"/>
      <c r="E12" s="122"/>
      <c r="H12" s="122"/>
      <c r="I12" s="122"/>
      <c r="J12" s="122"/>
      <c r="K12" s="122"/>
      <c r="L12" s="122"/>
      <c r="M12" s="122"/>
      <c r="N12" s="122"/>
      <c r="O12" s="122"/>
      <c r="P12" s="122"/>
      <c r="Q12" s="122"/>
      <c r="R12" s="122"/>
      <c r="S12" s="122"/>
      <c r="AK12" s="183"/>
    </row>
    <row r="13" spans="1:37" ht="30" customHeight="1">
      <c r="A13" s="35" t="s">
        <v>35</v>
      </c>
      <c r="B13" s="121" t="s">
        <v>36</v>
      </c>
      <c r="D13" s="122"/>
      <c r="E13" s="122"/>
      <c r="H13" s="122"/>
      <c r="I13" s="122"/>
      <c r="R13" s="122"/>
      <c r="S13" s="122"/>
      <c r="AK13" s="183"/>
    </row>
    <row r="14" spans="1:37" ht="30" customHeight="1">
      <c r="A14" s="35"/>
      <c r="B14" s="121"/>
      <c r="D14" s="122"/>
      <c r="E14" s="122"/>
      <c r="H14" s="122"/>
      <c r="I14" s="122"/>
      <c r="R14" s="122"/>
      <c r="S14" s="122"/>
      <c r="AK14" s="183"/>
    </row>
    <row r="15" spans="1:37" ht="30" customHeight="1">
      <c r="A15" s="35"/>
      <c r="B15" s="121"/>
      <c r="D15" s="122"/>
      <c r="E15" s="122"/>
      <c r="F15" s="182"/>
      <c r="G15" s="121" t="s">
        <v>37</v>
      </c>
      <c r="J15" s="122"/>
      <c r="K15" s="122"/>
      <c r="L15" s="122"/>
      <c r="M15" s="122"/>
      <c r="N15" s="122"/>
      <c r="O15" s="122"/>
      <c r="P15" s="122"/>
      <c r="Q15" s="122"/>
      <c r="R15" s="122"/>
      <c r="S15" s="122"/>
      <c r="AK15" s="183" t="b">
        <v>0</v>
      </c>
    </row>
    <row r="16" spans="1:37" ht="30" customHeight="1">
      <c r="A16" s="35"/>
      <c r="D16" s="122"/>
      <c r="E16" s="122"/>
      <c r="F16" s="182"/>
      <c r="G16" s="121" t="s">
        <v>38</v>
      </c>
      <c r="J16" s="122"/>
      <c r="K16" s="122"/>
      <c r="L16" s="122"/>
      <c r="M16" s="122"/>
      <c r="N16" s="122"/>
      <c r="O16" s="122"/>
      <c r="P16" s="122"/>
      <c r="Q16" s="122"/>
      <c r="R16" s="122"/>
      <c r="S16" s="122"/>
      <c r="AK16" s="183" t="b">
        <v>0</v>
      </c>
    </row>
    <row r="17" spans="1:37" ht="30" customHeight="1">
      <c r="A17" s="35"/>
      <c r="D17" s="122"/>
      <c r="E17" s="122"/>
      <c r="F17" s="122"/>
      <c r="G17" s="122"/>
      <c r="J17" s="122"/>
      <c r="K17" s="122"/>
      <c r="L17" s="122"/>
      <c r="M17" s="122"/>
      <c r="N17" s="122"/>
      <c r="O17" s="122"/>
      <c r="P17" s="122"/>
      <c r="Q17" s="122"/>
      <c r="R17" s="122"/>
      <c r="S17" s="122"/>
    </row>
    <row r="18" spans="1:37" ht="30" customHeight="1">
      <c r="A18" s="35" t="s">
        <v>39</v>
      </c>
      <c r="B18" s="121" t="s">
        <v>40</v>
      </c>
      <c r="D18" s="122"/>
      <c r="E18" s="122"/>
      <c r="F18" s="122"/>
      <c r="G18" s="122"/>
      <c r="J18" s="122"/>
      <c r="K18" s="122"/>
      <c r="L18" s="122"/>
      <c r="M18" s="122"/>
      <c r="N18" s="122"/>
      <c r="O18" s="122"/>
      <c r="P18" s="122"/>
      <c r="Q18" s="122"/>
      <c r="R18" s="122"/>
      <c r="S18" s="122"/>
    </row>
    <row r="19" spans="1:37" ht="30" customHeight="1">
      <c r="A19" s="35"/>
      <c r="D19" s="122"/>
      <c r="E19" s="122"/>
      <c r="F19" s="567"/>
      <c r="G19" s="567"/>
      <c r="H19" s="567"/>
      <c r="I19" s="567"/>
      <c r="J19" s="567"/>
      <c r="K19" s="567"/>
      <c r="L19" s="567"/>
      <c r="M19" s="122" t="s">
        <v>41</v>
      </c>
      <c r="N19" s="122"/>
      <c r="O19" s="122"/>
      <c r="P19" s="122"/>
      <c r="Q19" s="122"/>
      <c r="R19" s="122"/>
      <c r="S19" s="122"/>
    </row>
    <row r="20" spans="1:37" ht="30" customHeight="1">
      <c r="A20" s="35"/>
      <c r="B20" s="44" t="s">
        <v>42</v>
      </c>
      <c r="D20" s="122"/>
      <c r="E20" s="122"/>
      <c r="F20" s="122"/>
      <c r="G20" s="122"/>
      <c r="H20" s="122"/>
      <c r="I20" s="122"/>
      <c r="J20" s="122"/>
      <c r="K20" s="122"/>
      <c r="L20" s="122"/>
      <c r="M20" s="122"/>
      <c r="N20" s="122"/>
      <c r="O20" s="122"/>
      <c r="P20" s="122"/>
      <c r="Q20" s="122"/>
      <c r="R20" s="122"/>
      <c r="S20" s="122"/>
    </row>
    <row r="21" spans="1:37" s="34" customFormat="1" ht="30" customHeight="1">
      <c r="A21" s="35"/>
      <c r="B21" s="121" t="s">
        <v>43</v>
      </c>
      <c r="D21" s="122"/>
      <c r="E21" s="122"/>
      <c r="F21" s="122"/>
      <c r="G21" s="122"/>
      <c r="H21" s="122"/>
      <c r="I21" s="122"/>
      <c r="J21" s="122"/>
      <c r="K21" s="122"/>
      <c r="L21" s="122"/>
      <c r="M21" s="122"/>
      <c r="N21" s="122"/>
      <c r="O21" s="122"/>
      <c r="P21" s="122"/>
      <c r="Q21" s="122"/>
      <c r="R21" s="122"/>
      <c r="S21" s="122"/>
      <c r="T21" s="122"/>
      <c r="U21" s="122"/>
      <c r="V21" s="122"/>
      <c r="W21" s="122"/>
      <c r="X21" s="122"/>
      <c r="Y21" s="122"/>
      <c r="Z21" s="122"/>
      <c r="AA21" s="122"/>
      <c r="AB21" s="122"/>
      <c r="AK21" s="122"/>
    </row>
    <row r="22" spans="1:37" ht="30" customHeight="1">
      <c r="A22" s="44" t="s">
        <v>44</v>
      </c>
    </row>
    <row r="23" spans="1:37" ht="30" customHeight="1">
      <c r="A23" s="44" t="s">
        <v>45</v>
      </c>
    </row>
    <row r="24" spans="1:37" ht="30" customHeight="1">
      <c r="A24" s="44" t="s">
        <v>46</v>
      </c>
    </row>
    <row r="25" spans="1:37" ht="30" customHeight="1">
      <c r="A25" s="44" t="s">
        <v>47</v>
      </c>
    </row>
    <row r="26" spans="1:37" ht="30" customHeight="1">
      <c r="A26" s="44" t="s">
        <v>48</v>
      </c>
    </row>
    <row r="27" spans="1:37" ht="24.95" customHeight="1">
      <c r="A27" s="44" t="s">
        <v>49</v>
      </c>
    </row>
    <row r="28" spans="1:37" ht="24.95" customHeight="1">
      <c r="A28" s="44" t="s">
        <v>50</v>
      </c>
    </row>
    <row r="29" spans="1:37" ht="24.95" customHeight="1">
      <c r="A29" s="44" t="s">
        <v>51</v>
      </c>
    </row>
    <row r="30" spans="1:37" ht="24.95" customHeight="1">
      <c r="A30" s="44" t="s">
        <v>52</v>
      </c>
    </row>
    <row r="31" spans="1:37" ht="24.95" customHeight="1">
      <c r="A31" s="121" t="s">
        <v>53</v>
      </c>
      <c r="F31" s="44"/>
      <c r="AK31" s="44"/>
    </row>
    <row r="32" spans="1:37" ht="24.95" customHeight="1">
      <c r="F32" s="44"/>
      <c r="AK32" s="44"/>
    </row>
    <row r="33" s="44" customFormat="1" ht="24.95" customHeight="1"/>
    <row r="34" s="44" customFormat="1" ht="24.95" customHeight="1"/>
    <row r="35" s="44" customFormat="1" ht="24.95" customHeight="1"/>
    <row r="36" s="44" customFormat="1" ht="24.95" customHeight="1"/>
    <row r="37" s="44" customFormat="1" ht="24.95" customHeight="1"/>
    <row r="38" s="44" customFormat="1" ht="24.95" customHeight="1"/>
    <row r="39" s="44" customFormat="1" ht="24.95" customHeight="1"/>
    <row r="40" s="44" customFormat="1" ht="24.95" customHeight="1"/>
    <row r="41" s="44" customFormat="1" ht="24.95" customHeight="1"/>
    <row r="42" s="44" customFormat="1" ht="24.95" customHeight="1"/>
    <row r="43" s="44" customFormat="1" ht="24.95" customHeight="1"/>
    <row r="44" s="44" customFormat="1" ht="24.95" customHeight="1"/>
    <row r="45" s="44" customFormat="1" ht="24.95" customHeight="1"/>
    <row r="46" s="44" customFormat="1" ht="24.95" customHeight="1"/>
    <row r="47" s="44" customFormat="1" ht="24.95" customHeight="1"/>
    <row r="48" s="44" customFormat="1" ht="24.95" customHeight="1"/>
    <row r="49" s="44" customFormat="1" ht="24.95" customHeight="1"/>
    <row r="50" s="44" customFormat="1" ht="24.95" customHeight="1"/>
    <row r="51" s="44" customFormat="1" ht="24.95" customHeight="1"/>
    <row r="52" s="44" customFormat="1" ht="24.95" customHeight="1"/>
    <row r="53" s="44" customFormat="1" ht="24.95" customHeight="1"/>
  </sheetData>
  <sheetProtection algorithmName="SHA-512" hashValue="6sPxk2dIhBqMmAh5DBNqei5oJ7H4kicbxpblAZ1nn0tSnEEjDlGQ+uh22XO52YfIzfhi+enB9t/qLJxwbmnLdg==" saltValue="9eCPjubkYmmhE2DWs93pwQ==" spinCount="100000" sheet="1" objects="1" scenarios="1"/>
  <mergeCells count="6">
    <mergeCell ref="F19:L19"/>
    <mergeCell ref="A3:AH3"/>
    <mergeCell ref="B5:G5"/>
    <mergeCell ref="H5:T5"/>
    <mergeCell ref="B6:G6"/>
    <mergeCell ref="H6:T6"/>
  </mergeCells>
  <phoneticPr fontId="1"/>
  <printOptions horizontalCentered="1"/>
  <pageMargins left="0.23622047244094491" right="0.23622047244094491" top="0.55118110236220474" bottom="0.55118110236220474" header="0.31496062992125984" footer="0.31496062992125984"/>
  <pageSetup paperSize="9" scale="73" fitToHeight="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5</xdr:col>
                    <xdr:colOff>28575</xdr:colOff>
                    <xdr:row>14</xdr:row>
                    <xdr:rowOff>38100</xdr:rowOff>
                  </from>
                  <to>
                    <xdr:col>5</xdr:col>
                    <xdr:colOff>266700</xdr:colOff>
                    <xdr:row>14</xdr:row>
                    <xdr:rowOff>295275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5</xdr:col>
                    <xdr:colOff>28575</xdr:colOff>
                    <xdr:row>15</xdr:row>
                    <xdr:rowOff>38100</xdr:rowOff>
                  </from>
                  <to>
                    <xdr:col>5</xdr:col>
                    <xdr:colOff>266700</xdr:colOff>
                    <xdr:row>15</xdr:row>
                    <xdr:rowOff>295275</xdr:rowOff>
                  </to>
                </anchor>
              </controlPr>
            </control>
          </mc:Choice>
        </mc:AlternateContent>
        <mc:AlternateContent xmlns:mc="http://schemas.openxmlformats.org/markup-compatibility/2006">
          <mc:Choice Requires="x14">
            <control shapeId="7171" r:id="rId6" name="Check Box 3">
              <controlPr locked="0" defaultSize="0" autoFill="0" autoLine="0" autoPict="0">
                <anchor moveWithCells="1">
                  <from>
                    <xdr:col>5</xdr:col>
                    <xdr:colOff>28575</xdr:colOff>
                    <xdr:row>9</xdr:row>
                    <xdr:rowOff>38100</xdr:rowOff>
                  </from>
                  <to>
                    <xdr:col>5</xdr:col>
                    <xdr:colOff>266700</xdr:colOff>
                    <xdr:row>9</xdr:row>
                    <xdr:rowOff>295275</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5</xdr:col>
                    <xdr:colOff>28575</xdr:colOff>
                    <xdr:row>10</xdr:row>
                    <xdr:rowOff>38100</xdr:rowOff>
                  </from>
                  <to>
                    <xdr:col>5</xdr:col>
                    <xdr:colOff>266700</xdr:colOff>
                    <xdr:row>10</xdr:row>
                    <xdr:rowOff>295275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2114E-B3AA-4147-9168-270E75514E45}">
  <sheetPr codeName="Sheet3">
    <tabColor theme="7" tint="0.79998168889431442"/>
    <pageSetUpPr fitToPage="1"/>
  </sheetPr>
  <dimension ref="A1:AS196"/>
  <sheetViews>
    <sheetView showGridLines="0" workbookViewId="0"/>
  </sheetViews>
  <sheetFormatPr defaultRowHeight="17.25" outlineLevelCol="1"/>
  <cols>
    <col min="1" max="5" width="3.625" style="44" customWidth="1"/>
    <col min="6" max="6" width="3.625" style="121" customWidth="1"/>
    <col min="7" max="36" width="3.625" style="44" customWidth="1"/>
    <col min="37" max="37" width="8.625" style="183" hidden="1" customWidth="1" outlineLevel="1"/>
    <col min="38" max="38" width="3.625" style="184" hidden="1" customWidth="1" outlineLevel="1"/>
    <col min="39" max="39" width="10.125" style="184" hidden="1" customWidth="1" outlineLevel="1"/>
    <col min="40" max="42" width="3.625" style="184" hidden="1" customWidth="1" outlineLevel="1"/>
    <col min="43" max="44" width="3.625" style="44" hidden="1" customWidth="1" outlineLevel="1"/>
    <col min="45" max="45" width="3.625" style="44" customWidth="1" collapsed="1"/>
    <col min="46" max="49" width="3.625" style="44" customWidth="1"/>
    <col min="50" max="16384" width="9" style="44"/>
  </cols>
  <sheetData>
    <row r="1" spans="1:39" ht="24.95" customHeight="1">
      <c r="A1" s="44" t="s">
        <v>54</v>
      </c>
    </row>
    <row r="2" spans="1:39" ht="15" customHeight="1"/>
    <row r="3" spans="1:39" ht="50.1" customHeight="1">
      <c r="A3" s="598" t="s">
        <v>55</v>
      </c>
      <c r="B3" s="598"/>
      <c r="C3" s="598"/>
      <c r="D3" s="598"/>
      <c r="E3" s="598"/>
      <c r="F3" s="598"/>
      <c r="G3" s="598"/>
      <c r="H3" s="598"/>
      <c r="I3" s="598"/>
      <c r="J3" s="598"/>
      <c r="K3" s="598"/>
      <c r="L3" s="598"/>
      <c r="M3" s="598"/>
      <c r="N3" s="598"/>
      <c r="O3" s="598"/>
      <c r="P3" s="598"/>
      <c r="Q3" s="598"/>
      <c r="R3" s="598"/>
      <c r="S3" s="598"/>
      <c r="T3" s="598"/>
      <c r="U3" s="598"/>
      <c r="V3" s="598"/>
      <c r="W3" s="598"/>
      <c r="X3" s="598"/>
      <c r="Y3" s="598"/>
      <c r="Z3" s="598"/>
      <c r="AA3" s="598"/>
      <c r="AB3" s="598"/>
      <c r="AC3" s="598"/>
      <c r="AD3" s="598"/>
      <c r="AE3" s="598"/>
      <c r="AF3" s="598"/>
      <c r="AG3" s="598"/>
      <c r="AH3" s="598"/>
      <c r="AI3" s="598"/>
      <c r="AJ3" s="598"/>
    </row>
    <row r="4" spans="1:39" ht="15" customHeight="1">
      <c r="A4" s="122"/>
      <c r="B4" s="122"/>
      <c r="C4" s="122"/>
      <c r="D4" s="122"/>
      <c r="E4" s="122"/>
      <c r="G4" s="122"/>
      <c r="H4" s="122"/>
      <c r="I4" s="122"/>
    </row>
    <row r="5" spans="1:39" ht="24.95" customHeight="1">
      <c r="A5" s="35" t="s">
        <v>28</v>
      </c>
      <c r="B5" s="569" t="s">
        <v>29</v>
      </c>
      <c r="C5" s="569"/>
      <c r="D5" s="569"/>
      <c r="E5" s="569"/>
      <c r="F5" s="569"/>
      <c r="G5" s="569"/>
      <c r="H5" s="593" t="str">
        <f>IF('様式95_外来・在宅ベースアップ評価料（Ⅰ）'!H5=0,"",'様式95_外来・在宅ベースアップ評価料（Ⅰ）'!H5)</f>
        <v/>
      </c>
      <c r="I5" s="593"/>
      <c r="J5" s="593"/>
      <c r="K5" s="593"/>
      <c r="L5" s="593"/>
      <c r="M5" s="593"/>
      <c r="N5" s="593"/>
      <c r="O5" s="593"/>
      <c r="P5" s="593"/>
      <c r="Q5" s="593"/>
      <c r="R5" s="593"/>
      <c r="S5" s="593"/>
      <c r="T5" s="593"/>
    </row>
    <row r="6" spans="1:39" ht="24.95" customHeight="1">
      <c r="B6" s="569" t="s">
        <v>30</v>
      </c>
      <c r="C6" s="569"/>
      <c r="D6" s="569"/>
      <c r="E6" s="569"/>
      <c r="F6" s="569"/>
      <c r="G6" s="569"/>
      <c r="H6" s="599" t="str">
        <f>'様式95_外来・在宅ベースアップ評価料（Ⅰ）'!H6</f>
        <v/>
      </c>
      <c r="I6" s="599"/>
      <c r="J6" s="599"/>
      <c r="K6" s="599"/>
      <c r="L6" s="599"/>
      <c r="M6" s="599"/>
      <c r="N6" s="599"/>
      <c r="O6" s="599"/>
      <c r="P6" s="599"/>
      <c r="Q6" s="599"/>
      <c r="R6" s="599"/>
      <c r="S6" s="599"/>
      <c r="T6" s="599"/>
    </row>
    <row r="7" spans="1:39" ht="15" customHeight="1">
      <c r="A7" s="35"/>
      <c r="B7" s="121"/>
      <c r="D7" s="122"/>
      <c r="E7" s="122"/>
      <c r="G7" s="122"/>
      <c r="H7" s="122"/>
      <c r="I7" s="122"/>
      <c r="J7" s="122"/>
      <c r="K7" s="122"/>
      <c r="L7" s="122"/>
      <c r="M7" s="122"/>
      <c r="N7" s="122"/>
      <c r="O7" s="122"/>
      <c r="P7" s="122"/>
      <c r="Q7" s="122"/>
      <c r="R7" s="122"/>
      <c r="S7" s="122"/>
    </row>
    <row r="8" spans="1:39" ht="24.95" customHeight="1">
      <c r="A8" s="35" t="s">
        <v>31</v>
      </c>
      <c r="B8" s="121" t="s">
        <v>32</v>
      </c>
      <c r="D8" s="122"/>
      <c r="E8" s="122"/>
      <c r="G8" s="122"/>
      <c r="H8" s="122"/>
      <c r="I8" s="122"/>
      <c r="J8" s="122"/>
      <c r="K8" s="122"/>
      <c r="L8" s="122"/>
      <c r="M8" s="122"/>
      <c r="N8" s="122"/>
      <c r="O8" s="122"/>
      <c r="P8" s="122"/>
      <c r="Q8" s="122"/>
      <c r="R8" s="122"/>
      <c r="S8" s="122"/>
    </row>
    <row r="9" spans="1:39" ht="15" customHeight="1">
      <c r="A9" s="35"/>
      <c r="B9" s="121"/>
      <c r="D9" s="122"/>
      <c r="E9" s="122"/>
      <c r="G9" s="122"/>
      <c r="H9" s="122"/>
      <c r="I9" s="122"/>
      <c r="J9" s="122"/>
      <c r="K9" s="122"/>
      <c r="L9" s="122"/>
      <c r="M9" s="122"/>
      <c r="N9" s="122"/>
      <c r="O9" s="122"/>
      <c r="P9" s="122"/>
      <c r="Q9" s="122"/>
      <c r="R9" s="122"/>
      <c r="S9" s="122"/>
      <c r="AM9" s="184">
        <v>4</v>
      </c>
    </row>
    <row r="10" spans="1:39" ht="24.95" customHeight="1">
      <c r="A10" s="35"/>
      <c r="B10" s="121"/>
      <c r="D10" s="122"/>
      <c r="E10" s="122"/>
      <c r="F10" s="182"/>
      <c r="G10" s="121" t="s">
        <v>56</v>
      </c>
      <c r="H10" s="122"/>
      <c r="I10" s="122"/>
      <c r="J10" s="122"/>
      <c r="K10" s="122"/>
      <c r="L10" s="122"/>
      <c r="M10" s="122"/>
      <c r="N10" s="122"/>
      <c r="O10" s="122"/>
      <c r="P10" s="122"/>
      <c r="Q10" s="122"/>
      <c r="R10" s="122"/>
      <c r="S10" s="122"/>
      <c r="AK10" s="184" t="b">
        <v>0</v>
      </c>
    </row>
    <row r="11" spans="1:39" ht="24.95" customHeight="1">
      <c r="A11" s="35"/>
      <c r="B11" s="121"/>
      <c r="D11" s="122"/>
      <c r="E11" s="122"/>
      <c r="F11" s="182"/>
      <c r="G11" s="121" t="s">
        <v>57</v>
      </c>
      <c r="H11" s="122"/>
      <c r="I11" s="122"/>
      <c r="J11" s="122"/>
      <c r="K11" s="122"/>
      <c r="L11" s="122"/>
      <c r="M11" s="122"/>
      <c r="N11" s="122"/>
      <c r="O11" s="122"/>
      <c r="P11" s="122"/>
      <c r="Q11" s="122"/>
      <c r="R11" s="122"/>
      <c r="S11" s="122"/>
      <c r="AK11" s="184" t="b">
        <v>0</v>
      </c>
    </row>
    <row r="12" spans="1:39" ht="15" customHeight="1">
      <c r="A12" s="35"/>
      <c r="B12" s="121"/>
      <c r="D12" s="122"/>
      <c r="E12" s="122"/>
      <c r="G12" s="122"/>
      <c r="H12" s="122"/>
      <c r="I12" s="122"/>
      <c r="J12" s="122"/>
      <c r="K12" s="122"/>
      <c r="L12" s="122"/>
      <c r="M12" s="122"/>
      <c r="N12" s="122"/>
      <c r="O12" s="122"/>
      <c r="P12" s="122"/>
      <c r="Q12" s="122"/>
      <c r="R12" s="122"/>
      <c r="S12" s="122"/>
    </row>
    <row r="13" spans="1:39" ht="24.95" customHeight="1">
      <c r="A13" s="35" t="s">
        <v>35</v>
      </c>
      <c r="B13" s="121" t="s">
        <v>58</v>
      </c>
      <c r="C13" s="122"/>
      <c r="D13" s="122"/>
      <c r="E13" s="122"/>
      <c r="H13" s="122"/>
      <c r="I13" s="122"/>
      <c r="J13" s="122"/>
      <c r="K13" s="122"/>
      <c r="L13" s="122"/>
      <c r="M13" s="122"/>
      <c r="N13" s="122"/>
      <c r="O13" s="122"/>
      <c r="P13" s="122"/>
      <c r="Q13" s="122"/>
      <c r="R13" s="122"/>
      <c r="S13" s="122"/>
    </row>
    <row r="14" spans="1:39" ht="24.95" customHeight="1">
      <c r="A14" s="35"/>
      <c r="B14" s="121"/>
      <c r="C14" s="122"/>
      <c r="D14" s="122"/>
      <c r="E14" s="122"/>
      <c r="H14" s="122"/>
      <c r="I14" s="122"/>
      <c r="J14" s="122"/>
      <c r="K14" s="121" t="s">
        <v>59</v>
      </c>
      <c r="L14" s="122"/>
      <c r="M14" s="122"/>
      <c r="N14" s="122"/>
      <c r="O14" s="122"/>
      <c r="P14" s="122"/>
      <c r="Q14" s="122"/>
      <c r="R14" s="122"/>
      <c r="S14" s="122"/>
    </row>
    <row r="15" spans="1:39" ht="24.95" customHeight="1">
      <c r="A15" s="35"/>
      <c r="B15" s="122"/>
      <c r="C15" s="122"/>
      <c r="D15" s="122"/>
      <c r="E15" s="122"/>
      <c r="F15" s="182"/>
      <c r="G15" s="121" t="s">
        <v>60</v>
      </c>
      <c r="H15" s="122"/>
      <c r="I15" s="122"/>
      <c r="J15" s="590"/>
      <c r="K15" s="596"/>
      <c r="L15" s="590" t="s">
        <v>61</v>
      </c>
      <c r="M15" s="590"/>
      <c r="N15" s="596"/>
      <c r="O15" s="590" t="s">
        <v>62</v>
      </c>
      <c r="P15" s="590"/>
      <c r="Q15" s="596"/>
      <c r="R15" s="590" t="s">
        <v>63</v>
      </c>
      <c r="S15" s="590"/>
      <c r="T15" s="596"/>
      <c r="U15" s="590" t="s">
        <v>64</v>
      </c>
      <c r="V15" s="590"/>
      <c r="W15" s="590"/>
    </row>
    <row r="16" spans="1:39" ht="24.95" customHeight="1">
      <c r="A16" s="35"/>
      <c r="B16" s="122"/>
      <c r="C16" s="122"/>
      <c r="D16" s="122"/>
      <c r="E16" s="122"/>
      <c r="F16" s="182"/>
      <c r="G16" s="121" t="s">
        <v>65</v>
      </c>
      <c r="H16" s="122"/>
      <c r="I16" s="122"/>
      <c r="J16" s="590"/>
      <c r="K16" s="596"/>
      <c r="L16" s="590"/>
      <c r="M16" s="590"/>
      <c r="N16" s="596"/>
      <c r="O16" s="590"/>
      <c r="P16" s="590"/>
      <c r="Q16" s="596"/>
      <c r="R16" s="590"/>
      <c r="S16" s="590"/>
      <c r="T16" s="596"/>
      <c r="U16" s="590"/>
      <c r="V16" s="590"/>
      <c r="W16" s="590"/>
      <c r="X16" s="121"/>
      <c r="Y16" s="121"/>
      <c r="AK16" s="184" t="b">
        <v>0</v>
      </c>
    </row>
    <row r="17" spans="1:37" ht="24.95" customHeight="1">
      <c r="A17" s="35"/>
      <c r="B17" s="122"/>
      <c r="C17" s="122"/>
      <c r="D17" s="122"/>
      <c r="E17" s="122"/>
      <c r="F17" s="44"/>
      <c r="G17" s="46" t="s">
        <v>66</v>
      </c>
      <c r="H17" s="122"/>
      <c r="I17" s="122"/>
      <c r="J17" s="121"/>
      <c r="K17" s="121"/>
      <c r="L17" s="122"/>
      <c r="M17" s="122"/>
      <c r="N17" s="121"/>
      <c r="O17" s="121"/>
      <c r="P17" s="121"/>
      <c r="Q17" s="122"/>
      <c r="R17" s="121"/>
      <c r="S17" s="121"/>
      <c r="T17" s="34"/>
      <c r="U17" s="121"/>
      <c r="V17" s="121"/>
      <c r="W17" s="34"/>
      <c r="X17" s="121"/>
      <c r="Y17" s="121"/>
      <c r="Z17" s="34"/>
      <c r="AA17" s="34"/>
      <c r="AB17" s="34"/>
      <c r="AC17" s="34"/>
      <c r="AD17" s="34"/>
      <c r="AE17" s="34"/>
      <c r="AK17" s="184" t="b">
        <v>0</v>
      </c>
    </row>
    <row r="18" spans="1:37" ht="24.95" customHeight="1">
      <c r="A18" s="35"/>
      <c r="B18" s="122"/>
      <c r="C18" s="122"/>
      <c r="D18" s="122"/>
      <c r="E18" s="122"/>
      <c r="F18" s="44"/>
      <c r="G18" s="46" t="s">
        <v>67</v>
      </c>
      <c r="H18" s="122"/>
      <c r="I18" s="122"/>
      <c r="J18" s="121"/>
      <c r="K18" s="121"/>
      <c r="L18" s="122"/>
      <c r="M18" s="122"/>
      <c r="N18" s="121"/>
      <c r="O18" s="121"/>
      <c r="P18" s="121"/>
      <c r="Q18" s="122"/>
      <c r="R18" s="121"/>
      <c r="S18" s="121"/>
      <c r="T18" s="34"/>
      <c r="U18" s="121"/>
      <c r="V18" s="121"/>
      <c r="W18" s="34"/>
      <c r="X18" s="121"/>
      <c r="Y18" s="121"/>
      <c r="Z18" s="34"/>
      <c r="AA18" s="34"/>
      <c r="AB18" s="34"/>
      <c r="AC18" s="34"/>
      <c r="AD18" s="34"/>
      <c r="AE18" s="34"/>
      <c r="AK18" s="184"/>
    </row>
    <row r="19" spans="1:37" ht="24.95" customHeight="1">
      <c r="A19" s="35"/>
      <c r="B19" s="122"/>
      <c r="C19" s="122"/>
      <c r="D19" s="122"/>
      <c r="E19" s="122"/>
      <c r="F19" s="44"/>
      <c r="G19" s="46" t="s">
        <v>68</v>
      </c>
      <c r="H19" s="122"/>
      <c r="I19" s="122"/>
      <c r="J19" s="121"/>
      <c r="K19" s="121"/>
      <c r="L19" s="122"/>
      <c r="M19" s="122"/>
      <c r="N19" s="121"/>
      <c r="O19" s="121"/>
      <c r="P19" s="121"/>
      <c r="Q19" s="122"/>
      <c r="R19" s="121"/>
      <c r="S19" s="121"/>
      <c r="T19" s="34"/>
      <c r="U19" s="121"/>
      <c r="V19" s="121"/>
      <c r="W19" s="34"/>
      <c r="X19" s="121"/>
      <c r="Y19" s="121"/>
      <c r="Z19" s="34"/>
      <c r="AA19" s="34"/>
      <c r="AB19" s="34"/>
      <c r="AC19" s="34"/>
      <c r="AD19" s="34"/>
      <c r="AE19" s="34"/>
      <c r="AK19" s="184"/>
    </row>
    <row r="20" spans="1:37" ht="24.95" customHeight="1">
      <c r="A20" s="35"/>
      <c r="B20" s="122"/>
      <c r="C20" s="122"/>
      <c r="D20" s="122"/>
      <c r="E20" s="122"/>
      <c r="F20" s="44"/>
      <c r="G20" s="170"/>
      <c r="H20" s="572" t="s">
        <v>69</v>
      </c>
      <c r="I20" s="573"/>
      <c r="J20" s="573"/>
      <c r="K20" s="574"/>
      <c r="L20" s="575" t="s">
        <v>70</v>
      </c>
      <c r="M20" s="575"/>
      <c r="N20" s="575"/>
      <c r="O20" s="575"/>
      <c r="P20" s="121"/>
      <c r="Q20" s="122"/>
      <c r="R20" s="121"/>
      <c r="S20" s="121"/>
      <c r="T20" s="34"/>
      <c r="U20" s="121"/>
      <c r="V20" s="121"/>
      <c r="W20" s="34"/>
      <c r="X20" s="121"/>
      <c r="Y20" s="121"/>
      <c r="Z20" s="34"/>
      <c r="AA20" s="34"/>
      <c r="AB20" s="34"/>
      <c r="AC20" s="34"/>
      <c r="AD20" s="34"/>
      <c r="AE20" s="34"/>
      <c r="AK20" s="184"/>
    </row>
    <row r="21" spans="1:37" ht="24.95" customHeight="1">
      <c r="A21" s="35"/>
      <c r="B21" s="122"/>
      <c r="C21" s="122"/>
      <c r="D21" s="122"/>
      <c r="E21" s="122"/>
      <c r="F21" s="44"/>
      <c r="G21" s="41"/>
      <c r="H21" s="572" t="s">
        <v>71</v>
      </c>
      <c r="I21" s="573"/>
      <c r="J21" s="573"/>
      <c r="K21" s="574"/>
      <c r="L21" s="576" t="s">
        <v>71</v>
      </c>
      <c r="M21" s="577"/>
      <c r="N21" s="577"/>
      <c r="O21" s="578"/>
      <c r="P21" s="121"/>
      <c r="Q21" s="122"/>
      <c r="R21" s="121"/>
      <c r="S21" s="121"/>
      <c r="T21" s="34"/>
      <c r="U21" s="121"/>
      <c r="V21" s="121"/>
      <c r="W21" s="34"/>
      <c r="X21" s="121"/>
      <c r="Y21" s="121"/>
      <c r="Z21" s="34"/>
      <c r="AA21" s="34"/>
      <c r="AB21" s="34"/>
      <c r="AC21" s="34"/>
      <c r="AD21" s="34"/>
      <c r="AE21" s="34"/>
      <c r="AK21" s="184"/>
    </row>
    <row r="22" spans="1:37" ht="24.95" customHeight="1">
      <c r="A22" s="35"/>
      <c r="B22" s="122"/>
      <c r="C22" s="122"/>
      <c r="D22" s="122"/>
      <c r="E22" s="122"/>
      <c r="F22" s="44"/>
      <c r="G22" s="41"/>
      <c r="H22" s="572" t="s">
        <v>72</v>
      </c>
      <c r="I22" s="573"/>
      <c r="J22" s="573"/>
      <c r="K22" s="574"/>
      <c r="L22" s="579"/>
      <c r="M22" s="580"/>
      <c r="N22" s="580"/>
      <c r="O22" s="581"/>
      <c r="P22" s="121"/>
      <c r="Q22" s="122"/>
      <c r="R22" s="121"/>
      <c r="S22" s="121"/>
      <c r="T22" s="34"/>
      <c r="U22" s="121"/>
      <c r="V22" s="121"/>
      <c r="W22" s="34"/>
      <c r="X22" s="121"/>
      <c r="Y22" s="121"/>
      <c r="Z22" s="34"/>
      <c r="AA22" s="34"/>
      <c r="AB22" s="34"/>
      <c r="AC22" s="34"/>
      <c r="AD22" s="34"/>
      <c r="AE22" s="34"/>
      <c r="AK22" s="184"/>
    </row>
    <row r="23" spans="1:37" ht="24.95" customHeight="1">
      <c r="A23" s="35"/>
      <c r="B23" s="122"/>
      <c r="C23" s="122"/>
      <c r="D23" s="122"/>
      <c r="E23" s="122"/>
      <c r="F23" s="44"/>
      <c r="G23" s="41"/>
      <c r="H23" s="572" t="s">
        <v>73</v>
      </c>
      <c r="I23" s="573"/>
      <c r="J23" s="573"/>
      <c r="K23" s="574"/>
      <c r="L23" s="582"/>
      <c r="M23" s="583"/>
      <c r="N23" s="583"/>
      <c r="O23" s="584"/>
      <c r="P23" s="121"/>
      <c r="Q23" s="122"/>
      <c r="R23" s="121"/>
      <c r="S23" s="121"/>
      <c r="T23" s="34"/>
      <c r="U23" s="121"/>
      <c r="V23" s="121"/>
      <c r="W23" s="34"/>
      <c r="X23" s="121"/>
      <c r="Y23" s="121"/>
      <c r="Z23" s="34"/>
      <c r="AA23" s="34"/>
      <c r="AB23" s="34"/>
      <c r="AC23" s="34"/>
      <c r="AD23" s="34"/>
      <c r="AE23" s="34"/>
      <c r="AK23" s="184"/>
    </row>
    <row r="24" spans="1:37" ht="24.95" customHeight="1">
      <c r="A24" s="35"/>
      <c r="B24" s="122"/>
      <c r="C24" s="122"/>
      <c r="D24" s="122"/>
      <c r="E24" s="122"/>
      <c r="F24" s="44"/>
      <c r="G24" s="41"/>
      <c r="H24" s="572" t="s">
        <v>74</v>
      </c>
      <c r="I24" s="573"/>
      <c r="J24" s="573"/>
      <c r="K24" s="574"/>
      <c r="L24" s="576" t="s">
        <v>74</v>
      </c>
      <c r="M24" s="577"/>
      <c r="N24" s="577"/>
      <c r="O24" s="578"/>
      <c r="P24" s="121"/>
      <c r="Q24" s="122"/>
      <c r="R24" s="121"/>
      <c r="S24" s="121"/>
      <c r="T24" s="34"/>
      <c r="U24" s="121"/>
      <c r="V24" s="121"/>
      <c r="W24" s="34"/>
      <c r="X24" s="121"/>
      <c r="Y24" s="121"/>
      <c r="Z24" s="34"/>
      <c r="AA24" s="34"/>
      <c r="AB24" s="34"/>
      <c r="AC24" s="34"/>
      <c r="AD24" s="34"/>
      <c r="AE24" s="34"/>
      <c r="AK24" s="184"/>
    </row>
    <row r="25" spans="1:37" ht="24.95" customHeight="1">
      <c r="A25" s="35"/>
      <c r="B25" s="122"/>
      <c r="C25" s="122"/>
      <c r="D25" s="122"/>
      <c r="E25" s="122"/>
      <c r="F25" s="44"/>
      <c r="G25" s="41"/>
      <c r="H25" s="572" t="s">
        <v>75</v>
      </c>
      <c r="I25" s="573"/>
      <c r="J25" s="573"/>
      <c r="K25" s="574"/>
      <c r="L25" s="579"/>
      <c r="M25" s="580"/>
      <c r="N25" s="580"/>
      <c r="O25" s="581"/>
      <c r="P25" s="121"/>
      <c r="Q25" s="122"/>
      <c r="R25" s="121"/>
      <c r="S25" s="121"/>
      <c r="T25" s="34"/>
      <c r="U25" s="121"/>
      <c r="V25" s="121"/>
      <c r="W25" s="34"/>
      <c r="X25" s="121"/>
      <c r="Y25" s="121"/>
      <c r="Z25" s="34"/>
      <c r="AA25" s="34"/>
      <c r="AB25" s="34"/>
      <c r="AC25" s="34"/>
      <c r="AD25" s="34"/>
      <c r="AE25" s="34"/>
      <c r="AK25" s="184"/>
    </row>
    <row r="26" spans="1:37" ht="24.95" customHeight="1">
      <c r="A26" s="35"/>
      <c r="B26" s="122"/>
      <c r="C26" s="122"/>
      <c r="D26" s="122"/>
      <c r="E26" s="122"/>
      <c r="F26" s="44"/>
      <c r="G26" s="41"/>
      <c r="H26" s="572" t="s">
        <v>76</v>
      </c>
      <c r="I26" s="573"/>
      <c r="J26" s="573"/>
      <c r="K26" s="574"/>
      <c r="L26" s="582"/>
      <c r="M26" s="583"/>
      <c r="N26" s="583"/>
      <c r="O26" s="584"/>
      <c r="P26" s="121"/>
      <c r="Q26" s="122"/>
      <c r="R26" s="121"/>
      <c r="S26" s="121"/>
      <c r="T26" s="34"/>
      <c r="U26" s="121"/>
      <c r="V26" s="121"/>
      <c r="W26" s="34"/>
      <c r="X26" s="121"/>
      <c r="Y26" s="121"/>
      <c r="Z26" s="34"/>
      <c r="AA26" s="34"/>
      <c r="AB26" s="34"/>
      <c r="AC26" s="34"/>
      <c r="AD26" s="34"/>
      <c r="AE26" s="34"/>
      <c r="AK26" s="184"/>
    </row>
    <row r="27" spans="1:37" ht="24.95" customHeight="1">
      <c r="A27" s="35"/>
      <c r="B27" s="122"/>
      <c r="C27" s="122"/>
      <c r="D27" s="122"/>
      <c r="E27" s="122"/>
      <c r="F27" s="44"/>
      <c r="G27" s="41"/>
      <c r="H27" s="572" t="s">
        <v>77</v>
      </c>
      <c r="I27" s="573"/>
      <c r="J27" s="573"/>
      <c r="K27" s="574"/>
      <c r="L27" s="576" t="s">
        <v>77</v>
      </c>
      <c r="M27" s="577"/>
      <c r="N27" s="577"/>
      <c r="O27" s="578"/>
      <c r="P27" s="121"/>
      <c r="Q27" s="122"/>
      <c r="R27" s="121"/>
      <c r="S27" s="121"/>
      <c r="T27" s="34"/>
      <c r="U27" s="121"/>
      <c r="V27" s="121"/>
      <c r="W27" s="34"/>
      <c r="X27" s="121"/>
      <c r="Y27" s="121"/>
      <c r="Z27" s="34"/>
      <c r="AA27" s="34"/>
      <c r="AB27" s="34"/>
      <c r="AC27" s="34"/>
      <c r="AD27" s="34"/>
      <c r="AE27" s="34"/>
      <c r="AK27" s="184"/>
    </row>
    <row r="28" spans="1:37" ht="24.95" customHeight="1">
      <c r="A28" s="35"/>
      <c r="B28" s="122"/>
      <c r="C28" s="122"/>
      <c r="D28" s="122"/>
      <c r="E28" s="122"/>
      <c r="F28" s="44"/>
      <c r="G28" s="41"/>
      <c r="H28" s="572" t="s">
        <v>78</v>
      </c>
      <c r="I28" s="573"/>
      <c r="J28" s="573"/>
      <c r="K28" s="574"/>
      <c r="L28" s="579"/>
      <c r="M28" s="580"/>
      <c r="N28" s="580"/>
      <c r="O28" s="581"/>
      <c r="P28" s="121"/>
      <c r="Q28" s="122"/>
      <c r="R28" s="121"/>
      <c r="S28" s="121"/>
      <c r="T28" s="34"/>
      <c r="U28" s="121"/>
      <c r="V28" s="121"/>
      <c r="W28" s="34"/>
      <c r="X28" s="121"/>
      <c r="Y28" s="121"/>
      <c r="Z28" s="34"/>
      <c r="AA28" s="34"/>
      <c r="AB28" s="34"/>
      <c r="AC28" s="34"/>
      <c r="AD28" s="34"/>
      <c r="AE28" s="34"/>
      <c r="AK28" s="184"/>
    </row>
    <row r="29" spans="1:37" ht="24.95" customHeight="1">
      <c r="A29" s="35"/>
      <c r="B29" s="122"/>
      <c r="C29" s="122"/>
      <c r="D29" s="122"/>
      <c r="E29" s="122"/>
      <c r="F29" s="44"/>
      <c r="G29" s="41"/>
      <c r="H29" s="572" t="s">
        <v>79</v>
      </c>
      <c r="I29" s="573"/>
      <c r="J29" s="573"/>
      <c r="K29" s="574"/>
      <c r="L29" s="582"/>
      <c r="M29" s="583"/>
      <c r="N29" s="583"/>
      <c r="O29" s="584"/>
      <c r="P29" s="121"/>
      <c r="Q29" s="122"/>
      <c r="R29" s="121"/>
      <c r="S29" s="121"/>
      <c r="T29" s="34"/>
      <c r="U29" s="121"/>
      <c r="V29" s="121"/>
      <c r="W29" s="34"/>
      <c r="X29" s="121"/>
      <c r="Y29" s="121"/>
      <c r="Z29" s="34"/>
      <c r="AA29" s="34"/>
      <c r="AB29" s="34"/>
      <c r="AC29" s="34"/>
      <c r="AD29" s="34"/>
      <c r="AE29" s="34"/>
      <c r="AK29" s="184"/>
    </row>
    <row r="30" spans="1:37" ht="24.95" customHeight="1">
      <c r="A30" s="35"/>
      <c r="B30" s="122"/>
      <c r="C30" s="122"/>
      <c r="D30" s="122"/>
      <c r="E30" s="122"/>
      <c r="F30" s="44"/>
      <c r="G30" s="41"/>
      <c r="H30" s="572" t="s">
        <v>80</v>
      </c>
      <c r="I30" s="573"/>
      <c r="J30" s="573"/>
      <c r="K30" s="574"/>
      <c r="L30" s="576" t="s">
        <v>80</v>
      </c>
      <c r="M30" s="577"/>
      <c r="N30" s="577"/>
      <c r="O30" s="578"/>
      <c r="P30" s="121"/>
      <c r="Q30" s="122"/>
      <c r="R30" s="121"/>
      <c r="S30" s="121"/>
      <c r="T30" s="34"/>
      <c r="U30" s="121"/>
      <c r="V30" s="121"/>
      <c r="W30" s="34"/>
      <c r="X30" s="121"/>
      <c r="Y30" s="121"/>
      <c r="Z30" s="34"/>
      <c r="AA30" s="34"/>
      <c r="AB30" s="34"/>
      <c r="AC30" s="34"/>
      <c r="AD30" s="34"/>
      <c r="AE30" s="34"/>
      <c r="AK30" s="184"/>
    </row>
    <row r="31" spans="1:37" ht="24.95" customHeight="1">
      <c r="A31" s="35"/>
      <c r="B31" s="122"/>
      <c r="C31" s="122"/>
      <c r="D31" s="122"/>
      <c r="E31" s="122"/>
      <c r="F31" s="44"/>
      <c r="G31" s="41"/>
      <c r="H31" s="572" t="s">
        <v>81</v>
      </c>
      <c r="I31" s="573"/>
      <c r="J31" s="573"/>
      <c r="K31" s="574"/>
      <c r="L31" s="579"/>
      <c r="M31" s="580"/>
      <c r="N31" s="580"/>
      <c r="O31" s="581"/>
      <c r="P31" s="121"/>
      <c r="Q31" s="122"/>
      <c r="R31" s="121"/>
      <c r="S31" s="121"/>
      <c r="T31" s="34"/>
      <c r="U31" s="121"/>
      <c r="V31" s="121"/>
      <c r="W31" s="34"/>
      <c r="X31" s="121"/>
      <c r="Y31" s="121"/>
      <c r="Z31" s="34"/>
      <c r="AA31" s="34"/>
      <c r="AB31" s="34"/>
      <c r="AC31" s="34"/>
      <c r="AD31" s="34"/>
      <c r="AE31" s="34"/>
      <c r="AK31" s="184"/>
    </row>
    <row r="32" spans="1:37" ht="24.95" customHeight="1">
      <c r="A32" s="35"/>
      <c r="B32" s="122"/>
      <c r="C32" s="122"/>
      <c r="D32" s="122"/>
      <c r="E32" s="122"/>
      <c r="F32" s="44"/>
      <c r="G32" s="41"/>
      <c r="H32" s="572" t="s">
        <v>82</v>
      </c>
      <c r="I32" s="573"/>
      <c r="J32" s="573"/>
      <c r="K32" s="574"/>
      <c r="L32" s="582"/>
      <c r="M32" s="583"/>
      <c r="N32" s="583"/>
      <c r="O32" s="584"/>
      <c r="P32" s="121"/>
      <c r="Q32" s="122"/>
      <c r="R32" s="121"/>
      <c r="S32" s="121"/>
      <c r="T32" s="34"/>
      <c r="U32" s="121"/>
      <c r="V32" s="121"/>
      <c r="W32" s="34"/>
      <c r="X32" s="121"/>
      <c r="Y32" s="121"/>
      <c r="Z32" s="34"/>
      <c r="AA32" s="34"/>
      <c r="AB32" s="34"/>
      <c r="AC32" s="34"/>
      <c r="AD32" s="34"/>
      <c r="AE32" s="34"/>
      <c r="AK32" s="184"/>
    </row>
    <row r="33" spans="1:42" ht="24.95" customHeight="1">
      <c r="A33" s="35" t="s">
        <v>39</v>
      </c>
      <c r="B33" s="121" t="s">
        <v>83</v>
      </c>
      <c r="D33" s="122"/>
      <c r="E33" s="122"/>
      <c r="H33" s="122"/>
      <c r="I33" s="122"/>
      <c r="R33" s="122"/>
      <c r="S33" s="122"/>
    </row>
    <row r="34" spans="1:42" ht="24.95" customHeight="1">
      <c r="A34" s="35"/>
      <c r="B34" s="121"/>
      <c r="D34" s="122"/>
      <c r="E34" s="122"/>
      <c r="H34" s="122"/>
      <c r="I34" s="122"/>
      <c r="J34" s="567"/>
      <c r="K34" s="567"/>
      <c r="L34" s="567"/>
      <c r="M34" s="567"/>
      <c r="N34" s="567"/>
      <c r="O34" s="567"/>
      <c r="P34" s="567"/>
      <c r="Q34" s="122" t="s">
        <v>41</v>
      </c>
      <c r="R34" s="122"/>
      <c r="S34" s="122"/>
      <c r="AK34" s="183">
        <f>IF(AK36=TRUE,1,IF(J34&gt;=2,1,0))</f>
        <v>0</v>
      </c>
    </row>
    <row r="35" spans="1:42">
      <c r="A35" s="35"/>
      <c r="B35" s="121" t="s">
        <v>84</v>
      </c>
      <c r="D35" s="122"/>
      <c r="E35" s="122"/>
      <c r="H35" s="122"/>
      <c r="I35" s="122"/>
      <c r="J35" s="122"/>
      <c r="K35" s="122"/>
      <c r="L35" s="122"/>
      <c r="M35" s="122"/>
      <c r="N35" s="122"/>
      <c r="O35" s="122"/>
      <c r="P35" s="122"/>
      <c r="Q35" s="122"/>
      <c r="R35" s="122"/>
      <c r="S35" s="122"/>
    </row>
    <row r="36" spans="1:42" ht="24.95" customHeight="1">
      <c r="A36" s="35"/>
      <c r="B36" s="121" t="s">
        <v>85</v>
      </c>
      <c r="D36" s="122"/>
      <c r="E36" s="122"/>
      <c r="H36" s="122"/>
      <c r="I36" s="122"/>
      <c r="J36" s="122"/>
      <c r="K36" s="122"/>
      <c r="L36" s="122"/>
      <c r="M36" s="122"/>
      <c r="N36" s="122"/>
      <c r="O36" s="122"/>
      <c r="P36" s="122"/>
      <c r="Q36" s="122"/>
      <c r="R36" s="122"/>
      <c r="S36" s="122"/>
      <c r="AE36" s="182"/>
      <c r="AK36" s="183" t="b">
        <v>0</v>
      </c>
    </row>
    <row r="37" spans="1:42" ht="24.95" customHeight="1">
      <c r="A37" s="35"/>
      <c r="C37" s="41" t="s">
        <v>86</v>
      </c>
      <c r="E37" s="122"/>
      <c r="H37" s="122"/>
      <c r="I37" s="122"/>
      <c r="J37" s="122"/>
      <c r="K37" s="122"/>
      <c r="L37" s="122"/>
      <c r="M37" s="122"/>
      <c r="N37" s="122"/>
      <c r="O37" s="122"/>
      <c r="P37" s="122"/>
      <c r="Q37" s="122"/>
      <c r="R37" s="122"/>
      <c r="S37" s="122"/>
      <c r="AK37" s="183">
        <f>IF(AK38=TRUE,1,0)</f>
        <v>0</v>
      </c>
    </row>
    <row r="38" spans="1:42" ht="24.75" customHeight="1">
      <c r="A38" s="35" t="s">
        <v>87</v>
      </c>
      <c r="B38" s="121" t="s">
        <v>88</v>
      </c>
      <c r="D38" s="122"/>
      <c r="E38" s="122"/>
      <c r="H38" s="122"/>
      <c r="I38" s="122"/>
      <c r="J38" s="122"/>
      <c r="K38" s="122"/>
      <c r="L38" s="122"/>
      <c r="M38" s="122"/>
      <c r="N38" s="122"/>
      <c r="O38" s="122"/>
      <c r="P38" s="122"/>
      <c r="Q38" s="122"/>
      <c r="R38" s="122"/>
      <c r="S38" s="122"/>
      <c r="AE38" s="182"/>
      <c r="AK38" s="183" t="b">
        <v>0</v>
      </c>
    </row>
    <row r="39" spans="1:42" ht="24.75" customHeight="1">
      <c r="A39" s="35"/>
      <c r="B39" s="41"/>
      <c r="C39" s="41" t="s">
        <v>89</v>
      </c>
      <c r="D39" s="122"/>
      <c r="E39" s="122"/>
      <c r="H39" s="122"/>
      <c r="I39" s="122"/>
      <c r="J39" s="122"/>
      <c r="K39" s="122"/>
      <c r="L39" s="122"/>
      <c r="M39" s="122"/>
      <c r="N39" s="122"/>
      <c r="O39" s="122"/>
      <c r="P39" s="122"/>
      <c r="Q39" s="122"/>
      <c r="R39" s="122"/>
      <c r="S39" s="122"/>
    </row>
    <row r="40" spans="1:42" ht="24.95" customHeight="1">
      <c r="A40" s="35" t="s">
        <v>90</v>
      </c>
      <c r="B40" s="44" t="s">
        <v>91</v>
      </c>
      <c r="E40" s="122"/>
      <c r="G40" s="122"/>
      <c r="H40" s="122"/>
      <c r="I40" s="122"/>
      <c r="J40" s="122"/>
      <c r="K40" s="122"/>
      <c r="L40" s="165"/>
      <c r="M40" s="122"/>
      <c r="N40" s="122"/>
      <c r="O40" s="122"/>
      <c r="P40" s="122"/>
      <c r="Q40" s="122"/>
      <c r="R40" s="122"/>
      <c r="S40" s="122"/>
    </row>
    <row r="41" spans="1:42" ht="24.95" customHeight="1">
      <c r="A41" s="35"/>
      <c r="B41" s="34" t="s">
        <v>92</v>
      </c>
      <c r="E41" s="122"/>
      <c r="G41" s="122"/>
      <c r="H41" s="122"/>
      <c r="I41" s="122"/>
      <c r="J41" s="122"/>
      <c r="K41" s="122"/>
      <c r="L41" s="165"/>
      <c r="M41" s="122"/>
      <c r="N41" s="122"/>
      <c r="O41" s="122"/>
      <c r="P41" s="122"/>
      <c r="Q41" s="122"/>
      <c r="R41" s="122"/>
      <c r="S41" s="122"/>
    </row>
    <row r="42" spans="1:42" ht="24.95" customHeight="1">
      <c r="A42" s="35"/>
      <c r="B42" s="34" t="s">
        <v>93</v>
      </c>
      <c r="E42" s="122"/>
      <c r="G42" s="122"/>
      <c r="H42" s="122"/>
      <c r="I42" s="122"/>
      <c r="J42" s="122"/>
      <c r="K42" s="122"/>
      <c r="L42" s="122"/>
      <c r="M42" s="122"/>
      <c r="N42" s="122"/>
      <c r="O42" s="122"/>
      <c r="P42" s="122"/>
      <c r="Q42" s="122"/>
      <c r="R42" s="122"/>
      <c r="S42" s="122"/>
    </row>
    <row r="43" spans="1:42" ht="24.95" customHeight="1">
      <c r="A43" s="35"/>
      <c r="B43" s="34" t="s">
        <v>94</v>
      </c>
      <c r="E43" s="122"/>
      <c r="G43" s="122"/>
      <c r="H43" s="122"/>
      <c r="I43" s="122"/>
      <c r="J43" s="122"/>
      <c r="K43" s="122"/>
      <c r="L43" s="122"/>
      <c r="M43" s="122"/>
      <c r="N43" s="122"/>
      <c r="O43" s="122"/>
      <c r="P43" s="122"/>
      <c r="Q43" s="122"/>
      <c r="R43" s="122"/>
      <c r="S43" s="122"/>
    </row>
    <row r="44" spans="1:42" ht="24.95" customHeight="1">
      <c r="A44" s="35"/>
      <c r="C44" s="100" t="str">
        <f>IF($AK$15=1,"☑","□")</f>
        <v>□</v>
      </c>
      <c r="D44" s="121" t="s">
        <v>95</v>
      </c>
      <c r="E44" s="122"/>
      <c r="F44" s="122"/>
      <c r="G44" s="122"/>
      <c r="H44" s="122"/>
      <c r="I44" s="122"/>
      <c r="J44" s="100" t="str">
        <f>IF($AK$15=2,"☑","□")</f>
        <v>□</v>
      </c>
      <c r="K44" s="121" t="s">
        <v>96</v>
      </c>
      <c r="L44" s="122"/>
      <c r="M44" s="122"/>
      <c r="N44" s="122"/>
      <c r="O44" s="122"/>
      <c r="P44" s="122"/>
      <c r="Q44" s="100" t="str">
        <f>IF($AK$15=3,"☑","□")</f>
        <v>□</v>
      </c>
      <c r="R44" s="121" t="s">
        <v>97</v>
      </c>
      <c r="S44" s="122"/>
      <c r="T44" s="122"/>
      <c r="U44" s="122"/>
      <c r="V44" s="122"/>
      <c r="X44" s="100" t="str">
        <f>IF($AK$15=4,"☑","□")</f>
        <v>□</v>
      </c>
      <c r="Y44" s="121" t="s">
        <v>98</v>
      </c>
      <c r="Z44" s="122"/>
      <c r="AA44" s="122"/>
      <c r="AB44" s="122"/>
      <c r="AC44" s="122"/>
    </row>
    <row r="45" spans="1:42" s="34" customFormat="1" ht="24.95" customHeight="1">
      <c r="A45" s="35"/>
      <c r="C45" s="122"/>
      <c r="D45" s="121"/>
      <c r="E45" s="122"/>
      <c r="F45" s="122"/>
      <c r="G45" s="122"/>
      <c r="H45" s="122"/>
      <c r="I45" s="122"/>
      <c r="J45" s="122"/>
      <c r="K45" s="121"/>
      <c r="L45" s="122"/>
      <c r="M45" s="122"/>
      <c r="N45" s="122"/>
      <c r="O45" s="122"/>
      <c r="P45" s="122"/>
      <c r="Q45" s="122"/>
      <c r="R45" s="121"/>
      <c r="S45" s="122"/>
      <c r="T45" s="122"/>
      <c r="U45" s="122"/>
      <c r="V45" s="122"/>
      <c r="X45" s="122"/>
      <c r="Y45" s="121"/>
      <c r="Z45" s="122"/>
      <c r="AA45" s="122"/>
      <c r="AB45" s="122"/>
      <c r="AC45" s="122"/>
      <c r="AK45" s="183"/>
      <c r="AL45" s="185"/>
      <c r="AM45" s="185"/>
      <c r="AN45" s="185"/>
      <c r="AO45" s="185"/>
      <c r="AP45" s="185"/>
    </row>
    <row r="46" spans="1:42" ht="24.95" customHeight="1">
      <c r="A46" s="35"/>
      <c r="B46" s="34" t="s">
        <v>99</v>
      </c>
      <c r="D46" s="122"/>
      <c r="E46" s="122"/>
      <c r="I46" s="122"/>
      <c r="J46" s="122"/>
      <c r="K46" s="122"/>
      <c r="L46" s="122"/>
    </row>
    <row r="47" spans="1:42" ht="24.95" customHeight="1">
      <c r="A47" s="35"/>
      <c r="C47" s="121"/>
      <c r="D47" s="122"/>
      <c r="E47" s="122"/>
      <c r="G47" s="122"/>
      <c r="H47" s="122"/>
      <c r="I47" s="122"/>
      <c r="J47" s="122"/>
      <c r="K47" s="122"/>
      <c r="L47" s="122"/>
      <c r="M47" s="600"/>
      <c r="N47" s="600"/>
      <c r="O47" s="600"/>
      <c r="P47" s="600"/>
      <c r="Q47" s="600"/>
      <c r="R47" s="600"/>
      <c r="S47" s="600"/>
      <c r="T47" s="122" t="s">
        <v>100</v>
      </c>
      <c r="V47" s="121" t="s">
        <v>101</v>
      </c>
      <c r="W47" s="34"/>
      <c r="X47" s="122"/>
      <c r="Y47" s="34"/>
      <c r="Z47" s="567"/>
      <c r="AA47" s="567"/>
      <c r="AB47" s="567"/>
      <c r="AC47" s="567"/>
      <c r="AD47" s="567"/>
      <c r="AE47" s="567"/>
      <c r="AF47" s="567"/>
      <c r="AG47" s="122" t="s">
        <v>100</v>
      </c>
    </row>
    <row r="48" spans="1:42" ht="21" customHeight="1">
      <c r="A48" s="35"/>
      <c r="C48" s="41" t="s">
        <v>102</v>
      </c>
      <c r="D48" s="122"/>
      <c r="E48" s="122"/>
      <c r="G48" s="122"/>
      <c r="H48" s="122"/>
      <c r="I48" s="122"/>
      <c r="J48" s="122"/>
      <c r="K48" s="122"/>
      <c r="L48" s="122"/>
      <c r="M48" s="122"/>
      <c r="N48" s="122"/>
      <c r="O48" s="122"/>
      <c r="P48" s="122"/>
      <c r="Q48" s="122"/>
      <c r="R48" s="122"/>
      <c r="S48" s="122"/>
      <c r="T48" s="122"/>
      <c r="U48" s="122"/>
      <c r="V48" s="122"/>
      <c r="W48" s="122"/>
      <c r="X48" s="122"/>
      <c r="Y48" s="122"/>
      <c r="Z48" s="122"/>
      <c r="AA48" s="122"/>
      <c r="AB48" s="122"/>
      <c r="AC48" s="122"/>
      <c r="AD48" s="122"/>
      <c r="AE48" s="122"/>
      <c r="AF48" s="122"/>
      <c r="AG48" s="122"/>
    </row>
    <row r="49" spans="1:37" ht="18.75" customHeight="1">
      <c r="A49" s="35"/>
      <c r="C49" s="41"/>
      <c r="D49" s="41" t="s">
        <v>103</v>
      </c>
      <c r="E49" s="122"/>
      <c r="G49" s="122"/>
      <c r="H49" s="122"/>
      <c r="I49" s="122"/>
      <c r="J49" s="122"/>
      <c r="K49" s="122"/>
      <c r="L49" s="122"/>
      <c r="M49" s="122"/>
      <c r="N49" s="122"/>
      <c r="O49" s="122"/>
      <c r="P49" s="122"/>
      <c r="Q49" s="122"/>
      <c r="R49" s="122"/>
      <c r="S49" s="122"/>
      <c r="T49" s="122"/>
      <c r="U49" s="122"/>
      <c r="V49" s="122"/>
      <c r="W49" s="122"/>
      <c r="X49" s="122"/>
      <c r="Y49" s="122"/>
      <c r="Z49" s="122"/>
      <c r="AA49" s="122"/>
      <c r="AB49" s="122"/>
      <c r="AC49" s="122"/>
      <c r="AD49" s="122"/>
      <c r="AE49" s="122"/>
      <c r="AF49" s="122"/>
      <c r="AG49" s="122"/>
    </row>
    <row r="50" spans="1:37" ht="18.75" customHeight="1">
      <c r="A50" s="35"/>
      <c r="C50" s="41" t="s">
        <v>104</v>
      </c>
      <c r="D50" s="122"/>
      <c r="E50" s="122"/>
      <c r="G50" s="122"/>
      <c r="H50" s="122"/>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row>
    <row r="51" spans="1:37" ht="15" customHeight="1">
      <c r="A51" s="35"/>
      <c r="C51" s="41"/>
      <c r="D51" s="122"/>
      <c r="E51" s="122"/>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row>
    <row r="52" spans="1:37" ht="24.95" customHeight="1">
      <c r="A52" s="35"/>
      <c r="B52" s="121" t="s">
        <v>105</v>
      </c>
      <c r="C52" s="34"/>
      <c r="D52" s="122"/>
      <c r="E52" s="122"/>
      <c r="G52" s="122"/>
      <c r="H52" s="122"/>
      <c r="I52" s="122"/>
      <c r="J52" s="122"/>
      <c r="K52" s="122"/>
      <c r="L52" s="122"/>
      <c r="M52" s="122"/>
      <c r="N52" s="122"/>
      <c r="O52" s="122"/>
      <c r="P52" s="122"/>
      <c r="Q52" s="122"/>
      <c r="R52" s="122"/>
      <c r="S52" s="122"/>
      <c r="T52" s="122"/>
      <c r="U52" s="122"/>
      <c r="V52" s="122"/>
      <c r="W52" s="122"/>
      <c r="X52" s="122"/>
      <c r="Y52" s="122"/>
      <c r="Z52" s="122"/>
      <c r="AA52" s="122"/>
      <c r="AB52" s="122"/>
      <c r="AC52" s="122"/>
      <c r="AD52" s="122"/>
      <c r="AE52" s="122"/>
      <c r="AF52" s="122"/>
      <c r="AG52" s="122"/>
    </row>
    <row r="53" spans="1:37" ht="24.95" customHeight="1">
      <c r="A53" s="35"/>
      <c r="B53" s="34" t="s">
        <v>106</v>
      </c>
      <c r="H53" s="122"/>
      <c r="I53" s="122"/>
      <c r="J53" s="122"/>
      <c r="K53" s="122"/>
      <c r="L53" s="122"/>
      <c r="M53" s="122"/>
      <c r="N53" s="122"/>
      <c r="O53" s="122"/>
      <c r="P53" s="122"/>
      <c r="Q53" s="122"/>
      <c r="R53" s="122"/>
      <c r="S53" s="122"/>
    </row>
    <row r="54" spans="1:37" ht="24.95" customHeight="1">
      <c r="A54" s="35"/>
      <c r="C54" s="100" t="str">
        <f>IF($AK$15=1,"☑","□")</f>
        <v>□</v>
      </c>
      <c r="D54" s="121" t="s">
        <v>107</v>
      </c>
      <c r="E54" s="122"/>
      <c r="F54" s="122"/>
      <c r="G54" s="122"/>
      <c r="H54" s="122"/>
      <c r="I54" s="122"/>
      <c r="J54" s="100" t="str">
        <f>IF($AK$15=2,"☑","□")</f>
        <v>□</v>
      </c>
      <c r="K54" s="121" t="s">
        <v>108</v>
      </c>
      <c r="L54" s="122"/>
      <c r="M54" s="122"/>
      <c r="N54" s="122"/>
      <c r="O54" s="122"/>
      <c r="P54" s="122"/>
      <c r="Q54" s="100" t="str">
        <f>IF($AK$15=3,"☑","□")</f>
        <v>□</v>
      </c>
      <c r="R54" s="121" t="s">
        <v>109</v>
      </c>
      <c r="S54" s="122"/>
      <c r="T54" s="122"/>
      <c r="U54" s="122"/>
      <c r="V54" s="122"/>
      <c r="X54" s="100" t="str">
        <f>IF($AK$15=4,"☑","□")</f>
        <v>□</v>
      </c>
      <c r="Y54" s="121" t="s">
        <v>110</v>
      </c>
      <c r="Z54" s="122"/>
      <c r="AA54" s="122"/>
      <c r="AB54" s="122"/>
      <c r="AC54" s="122"/>
    </row>
    <row r="55" spans="1:37" ht="15" customHeight="1">
      <c r="A55" s="35"/>
      <c r="F55" s="122"/>
      <c r="G55" s="122"/>
      <c r="H55" s="122"/>
      <c r="I55" s="122"/>
      <c r="J55" s="122"/>
      <c r="K55" s="122"/>
      <c r="L55" s="122"/>
      <c r="M55" s="122"/>
      <c r="N55" s="122"/>
      <c r="O55" s="122"/>
      <c r="P55" s="122"/>
      <c r="Q55" s="122"/>
      <c r="R55" s="122"/>
      <c r="S55" s="122"/>
    </row>
    <row r="56" spans="1:37" ht="24.95" customHeight="1">
      <c r="A56" s="35"/>
      <c r="B56" s="121" t="s">
        <v>111</v>
      </c>
      <c r="C56" s="34"/>
      <c r="D56" s="122"/>
      <c r="E56" s="122"/>
      <c r="G56" s="122"/>
      <c r="H56" s="122"/>
      <c r="I56" s="122"/>
      <c r="J56" s="122"/>
      <c r="K56" s="122"/>
      <c r="L56" s="122"/>
      <c r="M56" s="122"/>
      <c r="N56" s="122"/>
      <c r="O56" s="122"/>
      <c r="P56" s="122"/>
      <c r="Q56" s="122"/>
      <c r="R56" s="122"/>
      <c r="S56" s="122"/>
      <c r="T56" s="122"/>
      <c r="U56" s="122"/>
      <c r="V56" s="122"/>
      <c r="W56" s="122"/>
      <c r="X56" s="122"/>
      <c r="Y56" s="122"/>
      <c r="Z56" s="122"/>
      <c r="AA56" s="122"/>
      <c r="AB56" s="122"/>
      <c r="AC56" s="122"/>
      <c r="AD56" s="122"/>
      <c r="AE56" s="122"/>
      <c r="AF56" s="122"/>
      <c r="AG56" s="122"/>
    </row>
    <row r="57" spans="1:37" ht="24.95" customHeight="1">
      <c r="A57" s="35"/>
      <c r="B57" s="121" t="s">
        <v>112</v>
      </c>
      <c r="C57" s="34"/>
      <c r="D57" s="122"/>
      <c r="E57" s="122"/>
      <c r="G57" s="122"/>
      <c r="H57" s="122"/>
      <c r="I57" s="122"/>
      <c r="J57" s="122"/>
      <c r="K57" s="122"/>
      <c r="L57" s="122"/>
      <c r="AK57" s="183" t="s">
        <v>113</v>
      </c>
    </row>
    <row r="58" spans="1:37" ht="24.95" customHeight="1">
      <c r="A58" s="35"/>
      <c r="B58" s="121"/>
      <c r="C58" s="34"/>
      <c r="D58" s="122"/>
      <c r="E58" s="122"/>
      <c r="G58" s="122"/>
      <c r="H58" s="122"/>
      <c r="I58" s="122"/>
      <c r="J58" s="122"/>
      <c r="K58" s="122"/>
      <c r="L58" s="122"/>
      <c r="M58" s="567"/>
      <c r="N58" s="567"/>
      <c r="O58" s="567"/>
      <c r="P58" s="567"/>
      <c r="Q58" s="567"/>
      <c r="R58" s="567"/>
      <c r="S58" s="567"/>
      <c r="T58" s="122" t="s">
        <v>114</v>
      </c>
      <c r="V58" s="121" t="s">
        <v>101</v>
      </c>
      <c r="X58" s="122"/>
      <c r="Z58" s="567"/>
      <c r="AA58" s="567"/>
      <c r="AB58" s="567"/>
      <c r="AC58" s="567"/>
      <c r="AD58" s="567"/>
      <c r="AE58" s="567"/>
      <c r="AF58" s="567"/>
      <c r="AG58" s="122" t="s">
        <v>115</v>
      </c>
      <c r="AK58" s="183">
        <v>6</v>
      </c>
    </row>
    <row r="59" spans="1:37" ht="24.95" customHeight="1">
      <c r="A59" s="35"/>
      <c r="B59" s="121" t="s">
        <v>116</v>
      </c>
      <c r="C59" s="34"/>
      <c r="D59" s="122"/>
      <c r="E59" s="122"/>
      <c r="G59" s="122"/>
      <c r="H59" s="122"/>
      <c r="I59" s="122"/>
      <c r="J59" s="122"/>
      <c r="K59" s="122"/>
      <c r="L59" s="122"/>
      <c r="M59" s="51"/>
      <c r="N59" s="51"/>
      <c r="O59" s="51"/>
      <c r="P59" s="51"/>
      <c r="Q59" s="51"/>
      <c r="R59" s="51"/>
      <c r="S59" s="51"/>
      <c r="Z59" s="51"/>
      <c r="AA59" s="51"/>
      <c r="AB59" s="51"/>
      <c r="AC59" s="51"/>
      <c r="AD59" s="51"/>
      <c r="AE59" s="51"/>
      <c r="AF59" s="51"/>
    </row>
    <row r="60" spans="1:37" ht="24.95" customHeight="1">
      <c r="A60" s="35"/>
      <c r="B60" s="121"/>
      <c r="C60" s="34"/>
      <c r="D60" s="122"/>
      <c r="E60" s="122"/>
      <c r="G60" s="122"/>
      <c r="H60" s="122"/>
      <c r="I60" s="122"/>
      <c r="J60" s="122"/>
      <c r="K60" s="122"/>
      <c r="L60" s="122"/>
      <c r="M60" s="567"/>
      <c r="N60" s="567"/>
      <c r="O60" s="567"/>
      <c r="P60" s="567"/>
      <c r="Q60" s="567"/>
      <c r="R60" s="567"/>
      <c r="S60" s="567"/>
      <c r="T60" s="122" t="s">
        <v>114</v>
      </c>
      <c r="V60" s="121" t="s">
        <v>101</v>
      </c>
      <c r="X60" s="122"/>
      <c r="Z60" s="567"/>
      <c r="AA60" s="567"/>
      <c r="AB60" s="567"/>
      <c r="AC60" s="567"/>
      <c r="AD60" s="567"/>
      <c r="AE60" s="567"/>
      <c r="AF60" s="567"/>
      <c r="AG60" s="122" t="s">
        <v>115</v>
      </c>
      <c r="AK60" s="183">
        <v>2</v>
      </c>
    </row>
    <row r="61" spans="1:37" ht="24.95" customHeight="1">
      <c r="A61" s="35"/>
      <c r="B61" s="121" t="s">
        <v>117</v>
      </c>
      <c r="C61" s="121"/>
      <c r="D61" s="122"/>
      <c r="E61" s="122"/>
      <c r="G61" s="122"/>
      <c r="H61" s="122"/>
      <c r="I61" s="122"/>
      <c r="J61" s="122"/>
      <c r="K61" s="122"/>
      <c r="L61" s="122"/>
      <c r="M61" s="51"/>
      <c r="N61" s="51"/>
      <c r="O61" s="51"/>
      <c r="P61" s="51"/>
      <c r="Q61" s="51"/>
      <c r="R61" s="51"/>
      <c r="S61" s="51"/>
      <c r="Z61" s="51"/>
      <c r="AA61" s="51"/>
      <c r="AB61" s="51"/>
      <c r="AC61" s="51"/>
      <c r="AD61" s="51"/>
      <c r="AE61" s="51"/>
      <c r="AF61" s="51"/>
    </row>
    <row r="62" spans="1:37" ht="24.95" customHeight="1">
      <c r="A62" s="35"/>
      <c r="B62" s="34"/>
      <c r="C62" s="121"/>
      <c r="D62" s="122"/>
      <c r="E62" s="122"/>
      <c r="G62" s="122"/>
      <c r="H62" s="122"/>
      <c r="I62" s="122"/>
      <c r="J62" s="122"/>
      <c r="K62" s="122"/>
      <c r="L62" s="122"/>
      <c r="M62" s="567"/>
      <c r="N62" s="567"/>
      <c r="O62" s="567"/>
      <c r="P62" s="567"/>
      <c r="Q62" s="567"/>
      <c r="R62" s="567"/>
      <c r="S62" s="567"/>
      <c r="T62" s="122" t="s">
        <v>114</v>
      </c>
      <c r="V62" s="121" t="s">
        <v>101</v>
      </c>
      <c r="X62" s="122"/>
      <c r="Z62" s="567"/>
      <c r="AA62" s="567"/>
      <c r="AB62" s="567"/>
      <c r="AC62" s="567"/>
      <c r="AD62" s="567"/>
      <c r="AE62" s="567"/>
      <c r="AF62" s="567"/>
      <c r="AG62" s="122" t="s">
        <v>115</v>
      </c>
      <c r="AK62" s="183">
        <v>28</v>
      </c>
    </row>
    <row r="63" spans="1:37" ht="24.95" customHeight="1">
      <c r="A63" s="35"/>
      <c r="B63" s="121" t="s">
        <v>118</v>
      </c>
      <c r="C63" s="121"/>
      <c r="D63" s="122"/>
      <c r="E63" s="122"/>
      <c r="G63" s="122"/>
      <c r="H63" s="122"/>
      <c r="I63" s="122"/>
      <c r="J63" s="122"/>
      <c r="K63" s="122"/>
      <c r="L63" s="122"/>
      <c r="M63" s="166"/>
      <c r="N63" s="166"/>
      <c r="O63" s="166"/>
      <c r="P63" s="166"/>
      <c r="Q63" s="166"/>
      <c r="R63" s="166"/>
      <c r="S63" s="166"/>
      <c r="T63" s="122"/>
      <c r="U63" s="122"/>
      <c r="V63" s="122"/>
      <c r="W63" s="122"/>
      <c r="X63" s="122"/>
      <c r="Y63" s="122"/>
      <c r="Z63" s="166"/>
      <c r="AA63" s="166"/>
      <c r="AB63" s="166"/>
      <c r="AC63" s="166"/>
      <c r="AD63" s="166"/>
      <c r="AE63" s="166"/>
      <c r="AF63" s="166"/>
      <c r="AG63" s="122"/>
    </row>
    <row r="64" spans="1:37" ht="24.95" customHeight="1">
      <c r="A64" s="35"/>
      <c r="B64" s="34"/>
      <c r="C64" s="121"/>
      <c r="D64" s="122"/>
      <c r="E64" s="122"/>
      <c r="G64" s="122"/>
      <c r="H64" s="122"/>
      <c r="I64" s="122"/>
      <c r="J64" s="122"/>
      <c r="K64" s="122"/>
      <c r="L64" s="122"/>
      <c r="M64" s="567"/>
      <c r="N64" s="567"/>
      <c r="O64" s="567"/>
      <c r="P64" s="567"/>
      <c r="Q64" s="567"/>
      <c r="R64" s="567"/>
      <c r="S64" s="567"/>
      <c r="T64" s="122" t="s">
        <v>114</v>
      </c>
      <c r="U64" s="34"/>
      <c r="V64" s="121" t="s">
        <v>101</v>
      </c>
      <c r="W64" s="34"/>
      <c r="X64" s="122"/>
      <c r="Y64" s="34"/>
      <c r="Z64" s="567"/>
      <c r="AA64" s="567"/>
      <c r="AB64" s="567"/>
      <c r="AC64" s="567"/>
      <c r="AD64" s="567"/>
      <c r="AE64" s="567"/>
      <c r="AF64" s="567"/>
      <c r="AG64" s="122" t="s">
        <v>115</v>
      </c>
      <c r="AK64" s="183">
        <v>7</v>
      </c>
    </row>
    <row r="65" spans="1:37" ht="24.95" customHeight="1">
      <c r="A65" s="35"/>
      <c r="B65" s="121" t="s">
        <v>119</v>
      </c>
      <c r="C65" s="34"/>
      <c r="D65" s="122"/>
      <c r="E65" s="122"/>
      <c r="G65" s="122"/>
      <c r="H65" s="122"/>
      <c r="I65" s="122"/>
      <c r="J65" s="122"/>
      <c r="K65" s="122"/>
      <c r="L65" s="122"/>
      <c r="M65" s="166"/>
      <c r="N65" s="166"/>
      <c r="O65" s="166"/>
      <c r="P65" s="166"/>
      <c r="Q65" s="166"/>
      <c r="R65" s="166"/>
      <c r="S65" s="166"/>
      <c r="T65" s="122"/>
      <c r="U65" s="122"/>
      <c r="V65" s="122"/>
      <c r="W65" s="122"/>
      <c r="X65" s="122"/>
      <c r="Y65" s="122"/>
      <c r="Z65" s="166"/>
      <c r="AA65" s="166"/>
      <c r="AB65" s="166"/>
      <c r="AC65" s="166"/>
      <c r="AD65" s="166"/>
      <c r="AE65" s="166"/>
      <c r="AF65" s="166"/>
      <c r="AG65" s="122"/>
    </row>
    <row r="66" spans="1:37" ht="24.95" customHeight="1">
      <c r="A66" s="35"/>
      <c r="B66" s="121"/>
      <c r="C66" s="34"/>
      <c r="D66" s="122"/>
      <c r="E66" s="122"/>
      <c r="G66" s="122"/>
      <c r="H66" s="122"/>
      <c r="I66" s="122"/>
      <c r="J66" s="122"/>
      <c r="K66" s="122"/>
      <c r="L66" s="122"/>
      <c r="M66" s="567"/>
      <c r="N66" s="567"/>
      <c r="O66" s="567"/>
      <c r="P66" s="567"/>
      <c r="Q66" s="567"/>
      <c r="R66" s="567"/>
      <c r="S66" s="567"/>
      <c r="T66" s="122" t="s">
        <v>114</v>
      </c>
      <c r="U66" s="34"/>
      <c r="V66" s="121" t="s">
        <v>101</v>
      </c>
      <c r="W66" s="34"/>
      <c r="X66" s="122"/>
      <c r="Y66" s="34"/>
      <c r="Z66" s="567"/>
      <c r="AA66" s="567"/>
      <c r="AB66" s="567"/>
      <c r="AC66" s="567"/>
      <c r="AD66" s="567"/>
      <c r="AE66" s="567"/>
      <c r="AF66" s="567"/>
      <c r="AG66" s="122" t="s">
        <v>115</v>
      </c>
      <c r="AK66" s="183">
        <v>10</v>
      </c>
    </row>
    <row r="67" spans="1:37" ht="24.95" customHeight="1">
      <c r="A67" s="35"/>
      <c r="B67" s="121" t="s">
        <v>120</v>
      </c>
      <c r="C67" s="34"/>
      <c r="D67" s="122"/>
      <c r="E67" s="122"/>
      <c r="G67" s="122"/>
      <c r="H67" s="122"/>
      <c r="I67" s="122"/>
      <c r="J67" s="122"/>
      <c r="K67" s="122"/>
      <c r="L67" s="122"/>
      <c r="M67" s="51"/>
      <c r="N67" s="51"/>
      <c r="O67" s="51"/>
      <c r="P67" s="51"/>
      <c r="Q67" s="51"/>
      <c r="R67" s="51"/>
      <c r="S67" s="51"/>
      <c r="Z67" s="51"/>
      <c r="AA67" s="51"/>
      <c r="AB67" s="51"/>
      <c r="AC67" s="51"/>
      <c r="AD67" s="51"/>
      <c r="AE67" s="51"/>
      <c r="AF67" s="51"/>
    </row>
    <row r="68" spans="1:37" ht="24.95" customHeight="1">
      <c r="A68" s="35"/>
      <c r="B68" s="34"/>
      <c r="C68" s="121"/>
      <c r="D68" s="122"/>
      <c r="E68" s="122"/>
      <c r="G68" s="122"/>
      <c r="H68" s="122"/>
      <c r="I68" s="122"/>
      <c r="J68" s="122"/>
      <c r="K68" s="122"/>
      <c r="L68" s="122"/>
      <c r="M68" s="567"/>
      <c r="N68" s="567"/>
      <c r="O68" s="567"/>
      <c r="P68" s="567"/>
      <c r="Q68" s="567"/>
      <c r="R68" s="567"/>
      <c r="S68" s="567"/>
      <c r="T68" s="122" t="s">
        <v>114</v>
      </c>
      <c r="V68" s="121" t="s">
        <v>101</v>
      </c>
      <c r="X68" s="122"/>
      <c r="Z68" s="567"/>
      <c r="AA68" s="567"/>
      <c r="AB68" s="567"/>
      <c r="AC68" s="567"/>
      <c r="AD68" s="567"/>
      <c r="AE68" s="567"/>
      <c r="AF68" s="567"/>
      <c r="AG68" s="122" t="s">
        <v>115</v>
      </c>
      <c r="AK68" s="183">
        <v>2</v>
      </c>
    </row>
    <row r="69" spans="1:37" ht="24.75" customHeight="1">
      <c r="A69" s="35"/>
      <c r="B69" s="121" t="s">
        <v>121</v>
      </c>
      <c r="C69" s="121"/>
      <c r="D69" s="122"/>
      <c r="E69" s="122"/>
      <c r="G69" s="122"/>
      <c r="H69" s="122"/>
      <c r="I69" s="122"/>
      <c r="J69" s="122"/>
      <c r="K69" s="122"/>
      <c r="L69" s="122"/>
      <c r="M69" s="51"/>
      <c r="N69" s="51"/>
      <c r="O69" s="51"/>
      <c r="P69" s="51"/>
      <c r="Q69" s="51"/>
      <c r="R69" s="51"/>
      <c r="S69" s="51"/>
      <c r="Z69" s="51"/>
      <c r="AA69" s="51"/>
      <c r="AB69" s="51"/>
      <c r="AC69" s="51"/>
      <c r="AD69" s="51"/>
      <c r="AE69" s="51"/>
      <c r="AF69" s="51"/>
    </row>
    <row r="70" spans="1:37" ht="24.95" customHeight="1">
      <c r="A70" s="35"/>
      <c r="B70" s="34"/>
      <c r="C70" s="121"/>
      <c r="D70" s="122"/>
      <c r="E70" s="122"/>
      <c r="G70" s="122"/>
      <c r="H70" s="122"/>
      <c r="I70" s="122"/>
      <c r="J70" s="122"/>
      <c r="K70" s="122"/>
      <c r="L70" s="122"/>
      <c r="M70" s="567"/>
      <c r="N70" s="567"/>
      <c r="O70" s="567"/>
      <c r="P70" s="567"/>
      <c r="Q70" s="567"/>
      <c r="R70" s="567"/>
      <c r="S70" s="567"/>
      <c r="T70" s="122" t="s">
        <v>114</v>
      </c>
      <c r="V70" s="121" t="s">
        <v>101</v>
      </c>
      <c r="X70" s="122"/>
      <c r="Z70" s="567"/>
      <c r="AA70" s="567"/>
      <c r="AB70" s="567"/>
      <c r="AC70" s="567"/>
      <c r="AD70" s="567"/>
      <c r="AE70" s="567"/>
      <c r="AF70" s="567"/>
      <c r="AG70" s="122" t="s">
        <v>115</v>
      </c>
      <c r="AK70" s="183">
        <v>41</v>
      </c>
    </row>
    <row r="71" spans="1:37" ht="24.95" customHeight="1">
      <c r="A71" s="35"/>
      <c r="B71" s="121" t="s">
        <v>122</v>
      </c>
      <c r="C71" s="121"/>
      <c r="D71" s="122"/>
      <c r="E71" s="122"/>
      <c r="G71" s="122"/>
      <c r="H71" s="122"/>
      <c r="I71" s="122"/>
      <c r="J71" s="122"/>
      <c r="K71" s="122"/>
      <c r="L71" s="122"/>
      <c r="M71" s="166"/>
      <c r="N71" s="166"/>
      <c r="O71" s="166"/>
      <c r="P71" s="166"/>
      <c r="Q71" s="166"/>
      <c r="R71" s="166"/>
      <c r="S71" s="166"/>
      <c r="T71" s="122"/>
      <c r="U71" s="122"/>
      <c r="V71" s="122"/>
      <c r="W71" s="122"/>
      <c r="X71" s="122"/>
      <c r="Y71" s="122"/>
      <c r="Z71" s="166"/>
      <c r="AA71" s="166"/>
      <c r="AB71" s="166"/>
      <c r="AC71" s="166"/>
      <c r="AD71" s="166"/>
      <c r="AE71" s="166"/>
      <c r="AF71" s="166"/>
      <c r="AG71" s="122"/>
    </row>
    <row r="72" spans="1:37" ht="24.95" customHeight="1">
      <c r="A72" s="35"/>
      <c r="B72" s="34"/>
      <c r="C72" s="121"/>
      <c r="D72" s="122"/>
      <c r="E72" s="122"/>
      <c r="G72" s="122"/>
      <c r="H72" s="122"/>
      <c r="I72" s="122"/>
      <c r="J72" s="122"/>
      <c r="K72" s="122"/>
      <c r="L72" s="122"/>
      <c r="M72" s="567"/>
      <c r="N72" s="567"/>
      <c r="O72" s="567"/>
      <c r="P72" s="567"/>
      <c r="Q72" s="567"/>
      <c r="R72" s="567"/>
      <c r="S72" s="567"/>
      <c r="T72" s="122" t="s">
        <v>114</v>
      </c>
      <c r="U72" s="34"/>
      <c r="V72" s="121" t="s">
        <v>101</v>
      </c>
      <c r="W72" s="34"/>
      <c r="X72" s="122"/>
      <c r="Y72" s="34"/>
      <c r="Z72" s="567"/>
      <c r="AA72" s="567"/>
      <c r="AB72" s="567"/>
      <c r="AC72" s="567"/>
      <c r="AD72" s="567"/>
      <c r="AE72" s="567"/>
      <c r="AF72" s="567"/>
      <c r="AG72" s="122" t="s">
        <v>115</v>
      </c>
      <c r="AK72" s="183">
        <v>10</v>
      </c>
    </row>
    <row r="73" spans="1:37" ht="24.95" customHeight="1">
      <c r="A73" s="35"/>
      <c r="C73" s="41" t="s">
        <v>123</v>
      </c>
      <c r="D73" s="122"/>
      <c r="E73" s="122"/>
      <c r="F73" s="44"/>
      <c r="G73" s="122"/>
      <c r="H73" s="122"/>
      <c r="I73" s="122"/>
      <c r="J73" s="122"/>
      <c r="K73" s="122"/>
      <c r="L73" s="122"/>
      <c r="M73" s="122"/>
      <c r="N73" s="122"/>
      <c r="O73" s="122"/>
      <c r="P73" s="122"/>
      <c r="Q73" s="122"/>
      <c r="R73" s="122"/>
      <c r="S73" s="122"/>
      <c r="T73" s="122"/>
      <c r="U73" s="122"/>
      <c r="V73" s="122"/>
      <c r="W73" s="122"/>
      <c r="X73" s="122"/>
      <c r="Y73" s="122"/>
      <c r="Z73" s="122"/>
      <c r="AA73" s="122"/>
      <c r="AB73" s="122"/>
      <c r="AC73" s="122"/>
      <c r="AD73" s="122"/>
      <c r="AE73" s="122"/>
      <c r="AF73" s="122"/>
      <c r="AG73" s="122"/>
      <c r="AH73" s="122"/>
    </row>
    <row r="74" spans="1:37" ht="24.95" customHeight="1">
      <c r="A74" s="35"/>
      <c r="C74" s="41" t="s">
        <v>124</v>
      </c>
      <c r="D74" s="122"/>
      <c r="E74" s="122"/>
      <c r="F74" s="44"/>
      <c r="G74" s="122"/>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row>
    <row r="75" spans="1:37" ht="24.95" customHeight="1">
      <c r="A75" s="35"/>
      <c r="C75" s="41" t="s">
        <v>125</v>
      </c>
      <c r="D75" s="122"/>
      <c r="E75" s="122"/>
      <c r="F75" s="44"/>
      <c r="G75" s="122"/>
      <c r="H75" s="122"/>
      <c r="I75" s="122"/>
      <c r="J75" s="122"/>
      <c r="K75" s="122"/>
      <c r="L75" s="122"/>
      <c r="M75" s="122"/>
      <c r="N75" s="122"/>
      <c r="O75" s="122"/>
      <c r="P75" s="122"/>
      <c r="Q75" s="122"/>
      <c r="R75" s="122"/>
      <c r="S75" s="122"/>
      <c r="T75" s="122"/>
      <c r="U75" s="122"/>
      <c r="V75" s="122"/>
      <c r="W75" s="122"/>
      <c r="X75" s="122"/>
      <c r="Y75" s="122"/>
      <c r="Z75" s="122"/>
      <c r="AA75" s="122"/>
      <c r="AB75" s="122"/>
      <c r="AC75" s="122"/>
      <c r="AD75" s="122"/>
      <c r="AE75" s="122"/>
      <c r="AF75" s="122"/>
      <c r="AG75" s="122"/>
      <c r="AH75" s="122"/>
    </row>
    <row r="76" spans="1:37" ht="24.95" customHeight="1">
      <c r="A76" s="35"/>
      <c r="C76" s="41" t="s">
        <v>104</v>
      </c>
      <c r="D76" s="122"/>
      <c r="E76" s="122"/>
      <c r="F76" s="44"/>
      <c r="G76" s="122"/>
      <c r="H76" s="122"/>
      <c r="I76" s="122"/>
      <c r="J76" s="122"/>
      <c r="K76" s="122"/>
      <c r="L76" s="122"/>
      <c r="M76" s="122"/>
      <c r="N76" s="122"/>
      <c r="O76" s="122"/>
      <c r="P76" s="122"/>
      <c r="Q76" s="122"/>
      <c r="R76" s="122"/>
      <c r="S76" s="122"/>
      <c r="T76" s="122"/>
      <c r="U76" s="122"/>
      <c r="V76" s="122"/>
      <c r="W76" s="122"/>
      <c r="X76" s="122"/>
      <c r="Y76" s="122"/>
      <c r="Z76" s="122"/>
      <c r="AA76" s="122"/>
      <c r="AB76" s="122"/>
      <c r="AC76" s="122"/>
      <c r="AD76" s="122"/>
      <c r="AE76" s="122"/>
      <c r="AF76" s="122"/>
      <c r="AG76" s="122"/>
      <c r="AH76" s="122"/>
    </row>
    <row r="77" spans="1:37" ht="24.95" customHeight="1">
      <c r="A77" s="35"/>
      <c r="B77" s="121" t="s">
        <v>126</v>
      </c>
      <c r="C77" s="41"/>
      <c r="D77" s="122"/>
      <c r="E77" s="122"/>
      <c r="F77" s="44"/>
      <c r="G77" s="122"/>
      <c r="H77" s="122"/>
      <c r="I77" s="122"/>
      <c r="J77" s="122"/>
      <c r="K77" s="122"/>
      <c r="L77" s="122"/>
      <c r="M77" s="122"/>
      <c r="N77" s="122"/>
      <c r="O77" s="122"/>
      <c r="P77" s="122"/>
      <c r="Q77" s="122"/>
      <c r="R77" s="122"/>
      <c r="S77" s="122"/>
      <c r="T77" s="122"/>
      <c r="U77" s="122"/>
      <c r="V77" s="122"/>
      <c r="W77" s="122"/>
      <c r="X77" s="122"/>
      <c r="Y77" s="122"/>
      <c r="Z77" s="122"/>
      <c r="AA77" s="122"/>
      <c r="AB77" s="122"/>
      <c r="AC77" s="122"/>
      <c r="AD77" s="122"/>
      <c r="AE77" s="122"/>
      <c r="AF77" s="122"/>
      <c r="AG77" s="122"/>
      <c r="AH77" s="122"/>
    </row>
    <row r="78" spans="1:37" ht="24.95" customHeight="1">
      <c r="A78" s="35"/>
      <c r="B78" s="121" t="s">
        <v>127</v>
      </c>
      <c r="C78" s="121"/>
      <c r="D78" s="122"/>
      <c r="E78" s="122"/>
      <c r="G78" s="122"/>
      <c r="H78" s="122"/>
      <c r="I78" s="122"/>
      <c r="J78" s="122"/>
      <c r="K78" s="122"/>
      <c r="L78" s="122"/>
      <c r="M78" s="122"/>
      <c r="N78" s="122"/>
      <c r="O78" s="122"/>
      <c r="P78" s="122"/>
      <c r="Q78" s="122"/>
      <c r="R78" s="122"/>
      <c r="S78" s="122"/>
      <c r="T78" s="122"/>
      <c r="U78" s="122"/>
      <c r="V78" s="122"/>
      <c r="W78" s="122"/>
      <c r="X78" s="122"/>
      <c r="Y78" s="122"/>
      <c r="Z78" s="122"/>
      <c r="AA78" s="122"/>
      <c r="AB78" s="122"/>
      <c r="AC78" s="122"/>
      <c r="AD78" s="122"/>
      <c r="AE78" s="122"/>
      <c r="AF78" s="122"/>
      <c r="AG78" s="122"/>
    </row>
    <row r="79" spans="1:37" ht="24.95" customHeight="1">
      <c r="A79" s="35"/>
      <c r="C79" s="121"/>
      <c r="D79" s="122"/>
      <c r="E79" s="122"/>
      <c r="G79" s="122"/>
      <c r="H79" s="122"/>
      <c r="I79" s="122"/>
      <c r="J79" s="122"/>
      <c r="K79" s="122"/>
      <c r="L79" s="122"/>
      <c r="M79" s="597">
        <f>SUM(M57:S72)</f>
        <v>0</v>
      </c>
      <c r="N79" s="597"/>
      <c r="O79" s="597"/>
      <c r="P79" s="597"/>
      <c r="Q79" s="597"/>
      <c r="R79" s="597"/>
      <c r="S79" s="597"/>
      <c r="T79" s="122" t="s">
        <v>114</v>
      </c>
      <c r="U79" s="34"/>
      <c r="V79" s="121" t="s">
        <v>101</v>
      </c>
      <c r="W79" s="34"/>
      <c r="X79" s="122"/>
      <c r="Y79" s="34"/>
      <c r="Z79" s="597">
        <f>SUM(Z57:AF72)</f>
        <v>0</v>
      </c>
      <c r="AA79" s="597"/>
      <c r="AB79" s="597"/>
      <c r="AC79" s="597"/>
      <c r="AD79" s="597"/>
      <c r="AE79" s="597"/>
      <c r="AF79" s="597"/>
      <c r="AG79" s="122" t="s">
        <v>115</v>
      </c>
    </row>
    <row r="80" spans="1:37" ht="24.95" customHeight="1">
      <c r="A80" s="35"/>
      <c r="B80" s="121" t="s">
        <v>128</v>
      </c>
      <c r="C80" s="121"/>
      <c r="D80" s="122"/>
      <c r="E80" s="122"/>
      <c r="G80" s="122"/>
      <c r="H80" s="122"/>
      <c r="I80" s="122"/>
      <c r="J80" s="122"/>
      <c r="K80" s="122"/>
      <c r="L80" s="122"/>
      <c r="M80" s="122"/>
      <c r="N80" s="122"/>
      <c r="O80" s="122"/>
      <c r="P80" s="122"/>
      <c r="Q80" s="122"/>
      <c r="R80" s="122"/>
      <c r="S80" s="122"/>
      <c r="T80" s="122"/>
      <c r="U80" s="122"/>
      <c r="V80" s="122"/>
      <c r="W80" s="122"/>
      <c r="X80" s="122"/>
      <c r="Y80" s="122"/>
      <c r="Z80" s="122"/>
      <c r="AA80" s="122"/>
      <c r="AB80" s="122"/>
      <c r="AC80" s="122"/>
      <c r="AD80" s="122"/>
      <c r="AE80" s="122"/>
      <c r="AF80" s="122"/>
      <c r="AG80" s="122"/>
    </row>
    <row r="81" spans="1:37" ht="24.95" customHeight="1">
      <c r="A81" s="35"/>
      <c r="C81" s="121"/>
      <c r="D81" s="122"/>
      <c r="E81" s="122"/>
      <c r="G81" s="122"/>
      <c r="H81" s="122"/>
      <c r="I81" s="122"/>
      <c r="J81" s="122"/>
      <c r="K81" s="122"/>
      <c r="L81" s="122"/>
      <c r="M81" s="597">
        <f>M58*AK58+M60*AK60+M62*AK62+M64*AK64+M66*AK66+M68*AK68+M70*AK70+M72*AK72</f>
        <v>0</v>
      </c>
      <c r="N81" s="597"/>
      <c r="O81" s="597"/>
      <c r="P81" s="597"/>
      <c r="Q81" s="597"/>
      <c r="R81" s="597"/>
      <c r="S81" s="597"/>
      <c r="T81" s="122" t="s">
        <v>129</v>
      </c>
      <c r="U81" s="34"/>
      <c r="V81" s="121" t="s">
        <v>101</v>
      </c>
      <c r="W81" s="34"/>
      <c r="X81" s="122"/>
      <c r="Y81" s="34"/>
      <c r="Z81" s="597">
        <f>Z58*AK58+Z60*AK60+Z62*AK62+Z64*AK64+Z66*AK66+Z68*AK68+Z70*AK70+Z72*AK72</f>
        <v>0</v>
      </c>
      <c r="AA81" s="597"/>
      <c r="AB81" s="597"/>
      <c r="AC81" s="597"/>
      <c r="AD81" s="597"/>
      <c r="AE81" s="597"/>
      <c r="AF81" s="597"/>
      <c r="AG81" s="122" t="s">
        <v>130</v>
      </c>
    </row>
    <row r="82" spans="1:37" ht="15" customHeight="1">
      <c r="A82" s="35"/>
      <c r="C82" s="121"/>
      <c r="D82" s="122"/>
      <c r="E82" s="122"/>
      <c r="G82" s="122"/>
      <c r="H82" s="122"/>
      <c r="I82" s="122"/>
      <c r="J82" s="122"/>
      <c r="K82" s="122"/>
      <c r="L82" s="122"/>
      <c r="M82" s="122"/>
      <c r="N82" s="122"/>
      <c r="O82" s="122"/>
      <c r="P82" s="122"/>
      <c r="Q82" s="122"/>
      <c r="R82" s="122"/>
      <c r="S82" s="122"/>
      <c r="T82" s="122"/>
      <c r="U82" s="122"/>
      <c r="V82" s="122"/>
      <c r="W82" s="122"/>
      <c r="X82" s="122"/>
      <c r="Y82" s="122"/>
      <c r="Z82" s="122"/>
      <c r="AA82" s="122"/>
      <c r="AB82" s="122"/>
      <c r="AC82" s="122"/>
      <c r="AD82" s="122"/>
      <c r="AE82" s="122"/>
      <c r="AF82" s="122"/>
      <c r="AG82" s="122"/>
    </row>
    <row r="83" spans="1:37" ht="24.95" customHeight="1">
      <c r="A83" s="35"/>
      <c r="B83" s="121" t="s">
        <v>131</v>
      </c>
      <c r="C83" s="121"/>
      <c r="D83" s="122"/>
      <c r="E83" s="122"/>
      <c r="G83" s="122"/>
      <c r="H83" s="122"/>
      <c r="I83" s="122"/>
      <c r="J83" s="122"/>
      <c r="K83" s="122"/>
      <c r="L83" s="122"/>
      <c r="M83" s="122"/>
      <c r="N83" s="122"/>
      <c r="O83" s="122"/>
      <c r="P83" s="122"/>
      <c r="Q83" s="122"/>
      <c r="R83" s="122"/>
      <c r="S83" s="122"/>
      <c r="T83" s="122"/>
      <c r="U83" s="122"/>
      <c r="V83" s="122"/>
      <c r="W83" s="122"/>
      <c r="X83" s="122"/>
      <c r="Y83" s="122"/>
      <c r="Z83" s="122"/>
      <c r="AA83" s="122"/>
      <c r="AB83" s="122"/>
      <c r="AC83" s="122"/>
      <c r="AD83" s="122"/>
      <c r="AE83" s="122"/>
      <c r="AF83" s="122"/>
      <c r="AG83" s="122"/>
      <c r="AH83" s="122"/>
    </row>
    <row r="84" spans="1:37" ht="24.95" customHeight="1">
      <c r="A84" s="35"/>
      <c r="B84" s="121"/>
      <c r="D84" s="122"/>
      <c r="E84" s="122"/>
      <c r="G84" s="122"/>
      <c r="H84" s="122"/>
      <c r="I84" s="122"/>
      <c r="J84" s="122"/>
      <c r="K84" s="122"/>
      <c r="L84" s="122"/>
      <c r="M84" s="589" t="str">
        <f>IFERROR(ROUNDDOWN(M81*10/M47,4),"")</f>
        <v/>
      </c>
      <c r="N84" s="589"/>
      <c r="O84" s="589"/>
      <c r="P84" s="589"/>
      <c r="Q84" s="589"/>
      <c r="R84" s="589"/>
      <c r="S84" s="589"/>
      <c r="T84" s="122"/>
      <c r="U84" s="34"/>
      <c r="V84" s="121" t="s">
        <v>101</v>
      </c>
      <c r="W84" s="34"/>
      <c r="X84" s="122"/>
      <c r="Y84" s="34"/>
      <c r="Z84" s="595" t="str">
        <f>IFERROR(Z81*10/Z47,"")</f>
        <v/>
      </c>
      <c r="AA84" s="595"/>
      <c r="AB84" s="595"/>
      <c r="AC84" s="595"/>
      <c r="AD84" s="595"/>
      <c r="AE84" s="595"/>
      <c r="AF84" s="595"/>
      <c r="AG84" s="122" t="s">
        <v>132</v>
      </c>
      <c r="AK84" s="186">
        <f>IF(M84&lt;0.012,1,0)</f>
        <v>0</v>
      </c>
    </row>
    <row r="85" spans="1:37" ht="15" customHeight="1">
      <c r="A85" s="35"/>
      <c r="B85" s="121"/>
      <c r="D85" s="41"/>
      <c r="E85" s="122"/>
      <c r="F85" s="41"/>
      <c r="G85" s="122"/>
      <c r="H85" s="122"/>
      <c r="I85" s="122"/>
      <c r="J85" s="122"/>
      <c r="K85" s="122"/>
      <c r="L85" s="122"/>
      <c r="M85" s="122"/>
      <c r="N85" s="122"/>
      <c r="O85" s="122"/>
      <c r="P85" s="122"/>
      <c r="Q85" s="122"/>
      <c r="R85" s="122"/>
      <c r="S85" s="122"/>
      <c r="AE85" s="167"/>
      <c r="AF85" s="167"/>
    </row>
    <row r="86" spans="1:37" ht="24.95" customHeight="1">
      <c r="A86" s="35"/>
      <c r="B86" s="121" t="s">
        <v>133</v>
      </c>
      <c r="D86" s="122"/>
      <c r="E86" s="122"/>
      <c r="G86" s="122"/>
      <c r="H86" s="122"/>
      <c r="I86" s="122"/>
      <c r="J86" s="122"/>
      <c r="K86" s="122"/>
      <c r="L86" s="122"/>
    </row>
    <row r="87" spans="1:37" ht="24.95" customHeight="1">
      <c r="A87" s="35"/>
      <c r="C87" s="121"/>
      <c r="D87" s="122"/>
      <c r="E87" s="122"/>
      <c r="M87" s="594" t="str">
        <f>IFERROR(IF((M47*1.2%-(M81*10))/(((M58+M62+M64+M66+M70+M72)*8+M60+M68)*10)&lt;0,0,(M47*1.2%-(M81*10))/(((M58+M62+M64+M66+M70+M72)*8+M60+M68)*10)),"")</f>
        <v/>
      </c>
      <c r="N87" s="594"/>
      <c r="O87" s="594"/>
      <c r="P87" s="594"/>
      <c r="Q87" s="594"/>
      <c r="R87" s="594"/>
      <c r="S87" s="594"/>
      <c r="T87" s="122"/>
      <c r="V87" s="121" t="s">
        <v>101</v>
      </c>
      <c r="Z87" s="594" t="str">
        <f>IFERROR(IF((Z47*1.2%-(Z81*10))/(((Z58+Z62+Z64+Z66+Z70+Z72)*8+Z60+Z68)*10)&lt;0,0,(Z47*1.2%-(Z81*10))/(((Z58+Z62+Z64+Z66+Z70+Z72)*8+Z60+Z68)*10)),"")</f>
        <v/>
      </c>
      <c r="AA87" s="594"/>
      <c r="AB87" s="594"/>
      <c r="AC87" s="594"/>
      <c r="AD87" s="594"/>
      <c r="AE87" s="594"/>
      <c r="AF87" s="594"/>
      <c r="AG87" s="122" t="s">
        <v>134</v>
      </c>
    </row>
    <row r="88" spans="1:37" ht="24.95" customHeight="1">
      <c r="A88" s="35"/>
      <c r="C88" s="121"/>
      <c r="D88" s="122"/>
      <c r="E88" s="122"/>
      <c r="G88" s="122"/>
      <c r="H88" s="122"/>
      <c r="I88" s="122"/>
      <c r="J88" s="122"/>
      <c r="K88" s="122"/>
      <c r="L88" s="122"/>
      <c r="M88" s="122"/>
      <c r="N88" s="122"/>
      <c r="O88" s="122"/>
      <c r="P88" s="122"/>
      <c r="Q88" s="122"/>
      <c r="R88" s="122"/>
      <c r="S88" s="122"/>
    </row>
    <row r="89" spans="1:37" ht="20.100000000000001" customHeight="1">
      <c r="A89" s="35"/>
      <c r="B89" s="590" t="s">
        <v>135</v>
      </c>
      <c r="C89" s="590"/>
      <c r="D89" s="590"/>
      <c r="E89" s="590"/>
      <c r="F89" s="580" t="s">
        <v>136</v>
      </c>
      <c r="G89" s="580"/>
      <c r="H89" s="580"/>
      <c r="I89" s="580"/>
      <c r="J89" s="580"/>
      <c r="K89" s="580"/>
      <c r="L89" s="580"/>
      <c r="M89" s="580"/>
      <c r="N89" s="580"/>
      <c r="O89" s="580"/>
      <c r="P89" s="580"/>
      <c r="Q89" s="580"/>
      <c r="R89" s="580"/>
      <c r="S89" s="580"/>
      <c r="T89" s="580"/>
      <c r="U89" s="580"/>
      <c r="V89" s="580"/>
      <c r="W89" s="580"/>
      <c r="X89" s="580"/>
      <c r="Y89" s="580"/>
      <c r="Z89" s="580"/>
      <c r="AA89" s="580"/>
      <c r="AB89" s="580"/>
      <c r="AC89" s="580"/>
      <c r="AD89" s="580"/>
      <c r="AE89" s="580"/>
      <c r="AF89" s="580"/>
      <c r="AG89" s="580"/>
      <c r="AH89" s="580"/>
    </row>
    <row r="90" spans="1:37" ht="20.100000000000001" customHeight="1">
      <c r="A90" s="35"/>
      <c r="B90" s="590"/>
      <c r="C90" s="590"/>
      <c r="D90" s="590"/>
      <c r="E90" s="590"/>
      <c r="F90" s="583" t="s">
        <v>137</v>
      </c>
      <c r="G90" s="583"/>
      <c r="H90" s="583"/>
      <c r="I90" s="583"/>
      <c r="J90" s="583"/>
      <c r="K90" s="583"/>
      <c r="L90" s="583"/>
      <c r="M90" s="583"/>
      <c r="N90" s="583"/>
      <c r="O90" s="583"/>
      <c r="P90" s="583"/>
      <c r="Q90" s="583"/>
      <c r="R90" s="583"/>
      <c r="S90" s="583"/>
      <c r="T90" s="583"/>
      <c r="U90" s="583"/>
      <c r="V90" s="583"/>
      <c r="W90" s="583"/>
      <c r="X90" s="583"/>
      <c r="Y90" s="583"/>
      <c r="Z90" s="583"/>
      <c r="AA90" s="583"/>
      <c r="AB90" s="583"/>
      <c r="AC90" s="583"/>
      <c r="AD90" s="583"/>
      <c r="AE90" s="583"/>
      <c r="AF90" s="583"/>
      <c r="AG90" s="583"/>
      <c r="AH90" s="583"/>
    </row>
    <row r="91" spans="1:37" ht="20.100000000000001" customHeight="1">
      <c r="A91" s="35"/>
      <c r="B91" s="590"/>
      <c r="C91" s="590"/>
      <c r="D91" s="590"/>
      <c r="E91" s="590"/>
      <c r="G91" s="74"/>
      <c r="H91" s="74"/>
      <c r="I91" s="74"/>
      <c r="J91" s="577" t="s">
        <v>138</v>
      </c>
      <c r="K91" s="577"/>
      <c r="L91" s="577"/>
      <c r="M91" s="577"/>
      <c r="N91" s="577"/>
      <c r="O91" s="577"/>
      <c r="P91" s="577"/>
      <c r="Q91" s="577"/>
      <c r="R91" s="577"/>
      <c r="S91" s="577"/>
      <c r="T91" s="577"/>
      <c r="U91" s="577"/>
      <c r="V91" s="577"/>
      <c r="W91" s="577"/>
      <c r="X91" s="577"/>
      <c r="Y91" s="577"/>
      <c r="Z91" s="577"/>
      <c r="AA91" s="577"/>
      <c r="AB91" s="577"/>
      <c r="AC91" s="577"/>
      <c r="AD91" s="577"/>
      <c r="AE91" s="74"/>
      <c r="AF91" s="74"/>
      <c r="AG91" s="74"/>
      <c r="AH91" s="74"/>
    </row>
    <row r="92" spans="1:37" ht="20.100000000000001" customHeight="1">
      <c r="A92" s="35"/>
      <c r="B92" s="590"/>
      <c r="C92" s="590"/>
      <c r="D92" s="590"/>
      <c r="E92" s="590"/>
      <c r="G92" s="73"/>
      <c r="H92" s="73"/>
      <c r="I92" s="73"/>
      <c r="J92" s="592" t="s">
        <v>139</v>
      </c>
      <c r="K92" s="592"/>
      <c r="L92" s="592"/>
      <c r="M92" s="592"/>
      <c r="N92" s="592"/>
      <c r="O92" s="592"/>
      <c r="P92" s="592"/>
      <c r="Q92" s="592"/>
      <c r="R92" s="592"/>
      <c r="S92" s="592"/>
      <c r="T92" s="592"/>
      <c r="U92" s="592"/>
      <c r="V92" s="592"/>
      <c r="W92" s="592"/>
      <c r="X92" s="592"/>
      <c r="Y92" s="592"/>
      <c r="Z92" s="592"/>
      <c r="AA92" s="592"/>
      <c r="AB92" s="592"/>
      <c r="AC92" s="592"/>
      <c r="AD92" s="592"/>
      <c r="AE92" s="73"/>
      <c r="AF92" s="73"/>
      <c r="AG92" s="73"/>
      <c r="AH92" s="73"/>
    </row>
    <row r="93" spans="1:37" ht="20.100000000000001" customHeight="1">
      <c r="A93" s="35"/>
      <c r="B93" s="590"/>
      <c r="C93" s="590"/>
      <c r="D93" s="590"/>
      <c r="E93" s="590"/>
      <c r="G93" s="72"/>
      <c r="H93" s="72"/>
      <c r="I93" s="72"/>
      <c r="J93" s="592" t="s">
        <v>140</v>
      </c>
      <c r="K93" s="592"/>
      <c r="L93" s="592"/>
      <c r="M93" s="592"/>
      <c r="N93" s="592"/>
      <c r="O93" s="592"/>
      <c r="P93" s="592"/>
      <c r="Q93" s="592"/>
      <c r="R93" s="592"/>
      <c r="S93" s="592"/>
      <c r="T93" s="592"/>
      <c r="U93" s="592"/>
      <c r="V93" s="592"/>
      <c r="W93" s="592"/>
      <c r="X93" s="592"/>
      <c r="Y93" s="592"/>
      <c r="Z93" s="592"/>
      <c r="AA93" s="592"/>
      <c r="AB93" s="592"/>
      <c r="AC93" s="592"/>
      <c r="AD93" s="592"/>
      <c r="AE93" s="73" t="s">
        <v>141</v>
      </c>
      <c r="AF93" s="73"/>
      <c r="AG93" s="73"/>
      <c r="AH93" s="73"/>
    </row>
    <row r="94" spans="1:37" ht="20.100000000000001" customHeight="1">
      <c r="A94" s="35"/>
      <c r="B94" s="590"/>
      <c r="C94" s="590"/>
      <c r="D94" s="590"/>
      <c r="E94" s="590"/>
      <c r="G94" s="73"/>
      <c r="H94" s="73"/>
      <c r="I94" s="73"/>
      <c r="J94" s="592" t="s">
        <v>142</v>
      </c>
      <c r="K94" s="592"/>
      <c r="L94" s="592"/>
      <c r="M94" s="592"/>
      <c r="N94" s="592"/>
      <c r="O94" s="592"/>
      <c r="P94" s="592"/>
      <c r="Q94" s="592"/>
      <c r="R94" s="592"/>
      <c r="S94" s="592"/>
      <c r="T94" s="592"/>
      <c r="U94" s="592"/>
      <c r="V94" s="592"/>
      <c r="W94" s="592"/>
      <c r="X94" s="592"/>
      <c r="Y94" s="592"/>
      <c r="Z94" s="592"/>
      <c r="AA94" s="592"/>
      <c r="AB94" s="592"/>
      <c r="AC94" s="592"/>
      <c r="AD94" s="592"/>
      <c r="AE94" s="73"/>
      <c r="AF94" s="73"/>
      <c r="AG94" s="73"/>
      <c r="AH94" s="73"/>
    </row>
    <row r="95" spans="1:37" ht="20.100000000000001" customHeight="1">
      <c r="A95" s="35"/>
      <c r="B95" s="122"/>
      <c r="C95" s="122"/>
      <c r="D95" s="122"/>
      <c r="E95" s="122"/>
      <c r="G95" s="73"/>
      <c r="H95" s="73"/>
      <c r="I95" s="73"/>
      <c r="J95" s="178"/>
      <c r="K95" s="178"/>
      <c r="L95" s="178"/>
      <c r="M95" s="178"/>
      <c r="N95" s="178"/>
      <c r="O95" s="178"/>
      <c r="P95" s="178"/>
      <c r="Q95" s="178"/>
      <c r="R95" s="178"/>
      <c r="S95" s="178"/>
      <c r="T95" s="178"/>
      <c r="U95" s="178"/>
      <c r="V95" s="178"/>
      <c r="W95" s="178"/>
      <c r="X95" s="178"/>
      <c r="Y95" s="178"/>
      <c r="Z95" s="178"/>
      <c r="AA95" s="178"/>
      <c r="AB95" s="178"/>
      <c r="AC95" s="178"/>
      <c r="AD95" s="178"/>
      <c r="AE95" s="73"/>
      <c r="AF95" s="73"/>
      <c r="AG95" s="73"/>
      <c r="AH95" s="73"/>
    </row>
    <row r="96" spans="1:37" ht="24.95" customHeight="1">
      <c r="A96" s="35" t="s">
        <v>143</v>
      </c>
      <c r="B96" s="121" t="s">
        <v>144</v>
      </c>
      <c r="D96" s="122"/>
      <c r="E96" s="122"/>
      <c r="G96" s="122"/>
      <c r="H96" s="122"/>
      <c r="I96" s="122"/>
      <c r="J96" s="122"/>
      <c r="K96" s="122"/>
      <c r="L96" s="122"/>
      <c r="M96" s="122"/>
      <c r="N96" s="122"/>
      <c r="O96" s="122"/>
      <c r="P96" s="122"/>
      <c r="Q96" s="122"/>
      <c r="R96" s="122"/>
      <c r="S96" s="122"/>
    </row>
    <row r="97" spans="1:40" ht="15" customHeight="1">
      <c r="A97" s="35"/>
      <c r="B97" s="121"/>
      <c r="D97" s="122"/>
      <c r="E97" s="122"/>
      <c r="G97" s="122"/>
      <c r="H97" s="122"/>
      <c r="I97" s="122"/>
      <c r="J97" s="122"/>
      <c r="K97" s="122"/>
      <c r="L97" s="122"/>
      <c r="M97" s="122"/>
      <c r="N97" s="122"/>
      <c r="O97" s="122"/>
      <c r="P97" s="122"/>
      <c r="Q97" s="122"/>
      <c r="R97" s="122"/>
      <c r="S97" s="122"/>
    </row>
    <row r="98" spans="1:40" ht="24.95" customHeight="1">
      <c r="A98" s="35"/>
      <c r="B98" s="121"/>
      <c r="D98" s="122"/>
      <c r="E98" s="122"/>
      <c r="G98" s="122"/>
      <c r="J98" s="591" t="str">
        <f>IF(AK98&lt;=1.1,IF(AK98&gt;=0.9,"☑","□"),"□")</f>
        <v>□</v>
      </c>
      <c r="K98" s="591"/>
      <c r="L98" s="121" t="s">
        <v>1512</v>
      </c>
      <c r="M98" s="122"/>
      <c r="N98" s="122"/>
      <c r="O98" s="122"/>
      <c r="P98" s="122"/>
      <c r="Q98" s="122"/>
      <c r="R98" s="122"/>
      <c r="S98" s="122"/>
      <c r="T98" s="122"/>
      <c r="U98" s="122"/>
      <c r="V98" s="122"/>
      <c r="AK98" s="187" t="str">
        <f>IFERROR(M47/Z47,"")</f>
        <v/>
      </c>
    </row>
    <row r="99" spans="1:40" ht="24.95" customHeight="1">
      <c r="A99" s="35"/>
      <c r="B99" s="121"/>
      <c r="C99" s="44" t="s">
        <v>145</v>
      </c>
      <c r="D99" s="122"/>
      <c r="E99" s="122"/>
      <c r="G99" s="122"/>
      <c r="J99" s="591" t="str">
        <f>IF(AK99&lt;=1.1,IF(AK99&gt;=0.9,"☑","□"),"□")</f>
        <v>□</v>
      </c>
      <c r="K99" s="591"/>
      <c r="L99" s="41" t="s">
        <v>1513</v>
      </c>
      <c r="M99" s="122"/>
      <c r="N99" s="122"/>
      <c r="O99" s="122"/>
      <c r="P99" s="122"/>
      <c r="Q99" s="122"/>
      <c r="R99" s="122"/>
      <c r="S99" s="122"/>
      <c r="T99" s="122"/>
      <c r="U99" s="122"/>
      <c r="V99" s="122"/>
      <c r="AK99" s="187" t="str">
        <f>IFERROR(M81/Z81,"")</f>
        <v/>
      </c>
    </row>
    <row r="100" spans="1:40" ht="24.95" customHeight="1">
      <c r="A100" s="35"/>
      <c r="B100" s="121"/>
      <c r="D100" s="122"/>
      <c r="E100" s="122"/>
      <c r="G100" s="122"/>
      <c r="J100" s="591" t="str">
        <f>IF(AK100&lt;=1.1,IF(AK100&gt;=0.9,"☑","□"),"□")</f>
        <v>□</v>
      </c>
      <c r="K100" s="591"/>
      <c r="L100" s="41" t="s">
        <v>1514</v>
      </c>
      <c r="M100" s="122"/>
      <c r="N100" s="122"/>
      <c r="O100" s="122"/>
      <c r="P100" s="122"/>
      <c r="Q100" s="122"/>
      <c r="R100" s="122"/>
      <c r="S100" s="122"/>
      <c r="T100" s="122"/>
      <c r="U100" s="122"/>
      <c r="V100" s="122"/>
      <c r="AK100" s="187" t="str">
        <f>IFERROR(M79/Z79,"")</f>
        <v/>
      </c>
    </row>
    <row r="101" spans="1:40" ht="24.95" customHeight="1">
      <c r="A101" s="35"/>
      <c r="B101" s="121"/>
      <c r="D101" s="122"/>
      <c r="E101" s="122"/>
      <c r="G101" s="122"/>
      <c r="J101" s="591" t="str">
        <f>IF(AK101&lt;=1.1,IF(AK101&gt;=0.9,"☑","□"),"□")</f>
        <v>□</v>
      </c>
      <c r="K101" s="591"/>
      <c r="L101" s="121" t="s">
        <v>1515</v>
      </c>
      <c r="M101" s="122"/>
      <c r="N101" s="122"/>
      <c r="O101" s="122"/>
      <c r="P101" s="122"/>
      <c r="Q101" s="122"/>
      <c r="R101" s="122"/>
      <c r="S101" s="122"/>
      <c r="T101" s="122"/>
      <c r="U101" s="122"/>
      <c r="V101" s="122"/>
      <c r="AK101" s="187" t="str">
        <f>IFERROR(M87/Z87,"")</f>
        <v/>
      </c>
    </row>
    <row r="102" spans="1:40" ht="24.95" customHeight="1">
      <c r="A102" s="35"/>
      <c r="B102" s="121"/>
      <c r="D102" s="122"/>
      <c r="E102" s="122"/>
      <c r="G102" s="122"/>
      <c r="J102" s="41" t="s">
        <v>146</v>
      </c>
      <c r="K102" s="170"/>
      <c r="L102" s="121"/>
      <c r="M102" s="122"/>
      <c r="N102" s="122"/>
      <c r="O102" s="122"/>
      <c r="P102" s="122"/>
      <c r="Q102" s="122"/>
      <c r="R102" s="122"/>
      <c r="S102" s="122"/>
      <c r="T102" s="122"/>
      <c r="U102" s="122"/>
      <c r="V102" s="122"/>
      <c r="AK102" s="187"/>
    </row>
    <row r="103" spans="1:40" ht="15" customHeight="1">
      <c r="A103" s="35"/>
      <c r="B103" s="121"/>
      <c r="D103" s="122"/>
      <c r="E103" s="122"/>
      <c r="G103" s="122"/>
      <c r="H103" s="122"/>
      <c r="I103" s="122"/>
      <c r="J103" s="122"/>
      <c r="K103" s="122"/>
      <c r="L103" s="122"/>
      <c r="M103" s="122"/>
      <c r="N103" s="122"/>
      <c r="O103" s="122"/>
      <c r="P103" s="122"/>
      <c r="Q103" s="122"/>
      <c r="R103" s="122"/>
      <c r="S103" s="122"/>
    </row>
    <row r="104" spans="1:40" ht="24.95" customHeight="1">
      <c r="A104" s="35" t="s">
        <v>147</v>
      </c>
      <c r="B104" s="121" t="s">
        <v>148</v>
      </c>
      <c r="D104" s="122"/>
      <c r="E104" s="122"/>
      <c r="G104" s="122"/>
      <c r="H104" s="122"/>
      <c r="I104" s="122"/>
      <c r="J104" s="122"/>
      <c r="K104" s="122"/>
      <c r="L104" s="122"/>
      <c r="M104" s="122"/>
      <c r="N104" s="122"/>
      <c r="O104" s="122"/>
      <c r="P104" s="122"/>
      <c r="Q104" s="122"/>
      <c r="R104" s="122"/>
      <c r="S104" s="122"/>
    </row>
    <row r="105" spans="1:40" ht="24.95" customHeight="1">
      <c r="A105" s="35"/>
      <c r="B105" s="44" t="s">
        <v>149</v>
      </c>
      <c r="E105" s="122"/>
      <c r="F105" s="122"/>
      <c r="G105" s="122"/>
      <c r="H105" s="122"/>
      <c r="I105" s="122"/>
      <c r="J105" s="122"/>
      <c r="K105" s="122"/>
      <c r="L105" s="122"/>
      <c r="M105" s="122"/>
      <c r="N105" s="122"/>
      <c r="O105" s="122"/>
    </row>
    <row r="106" spans="1:40" ht="24.95" customHeight="1">
      <c r="A106" s="35"/>
      <c r="D106" s="593" t="str">
        <f>IFERROR(IF(OR(AK34*AK37*AK84=0,M87&lt;=0),"算定不可",(VLOOKUP("該当",'リスト（外来）'!J:L,3,FALSE))),"")</f>
        <v>算定不可</v>
      </c>
      <c r="E106" s="593"/>
      <c r="F106" s="593"/>
      <c r="G106" s="593"/>
      <c r="H106" s="593"/>
      <c r="I106" s="593"/>
      <c r="J106" s="593"/>
      <c r="K106" s="593"/>
      <c r="L106" s="593"/>
      <c r="M106" s="593"/>
      <c r="N106" s="593"/>
      <c r="O106" s="593"/>
      <c r="P106" s="593"/>
      <c r="R106" s="593" t="str">
        <f>IFERROR(IF(OR(AK34*AK37*AK84=0,M87&lt;=0),"算定不可",(VLOOKUP("該当",'リスト（外来）'!J:N,4,FALSE))),"")</f>
        <v>算定不可</v>
      </c>
      <c r="S106" s="593"/>
      <c r="T106" s="593"/>
      <c r="U106" s="593"/>
      <c r="V106" s="593"/>
      <c r="W106" s="593"/>
      <c r="X106" s="593"/>
      <c r="Y106" s="593"/>
      <c r="Z106" s="593"/>
      <c r="AA106" s="593"/>
      <c r="AB106" s="593"/>
      <c r="AC106" s="593"/>
      <c r="AD106" s="593"/>
      <c r="AK106" s="183">
        <f>IFERROR(VLOOKUP(D106,'リスト（外来）'!L:N,3,FALSE),0)</f>
        <v>0</v>
      </c>
    </row>
    <row r="107" spans="1:40" ht="24.95" customHeight="1">
      <c r="A107" s="35"/>
      <c r="B107" s="44" t="s">
        <v>150</v>
      </c>
      <c r="E107" s="122"/>
      <c r="F107" s="122"/>
      <c r="G107" s="122"/>
      <c r="H107" s="122"/>
      <c r="I107" s="122"/>
      <c r="J107" s="122"/>
      <c r="K107" s="122"/>
      <c r="L107" s="122"/>
      <c r="M107" s="122"/>
      <c r="N107" s="122"/>
      <c r="O107" s="122"/>
      <c r="P107" s="122"/>
      <c r="Q107" s="122"/>
      <c r="R107" s="122"/>
      <c r="S107" s="122"/>
      <c r="T107" s="122"/>
      <c r="U107" s="122"/>
      <c r="V107" s="122"/>
      <c r="W107" s="122"/>
      <c r="X107" s="122"/>
      <c r="Y107" s="122"/>
      <c r="Z107" s="122"/>
      <c r="AA107" s="122"/>
    </row>
    <row r="108" spans="1:40" ht="24.95" customHeight="1">
      <c r="A108" s="35"/>
      <c r="D108" s="585" t="s">
        <v>151</v>
      </c>
      <c r="E108" s="586"/>
      <c r="F108" s="587" t="s">
        <v>152</v>
      </c>
      <c r="G108" s="587"/>
      <c r="H108" s="587"/>
      <c r="I108" s="587"/>
      <c r="J108" s="587"/>
      <c r="K108" s="587"/>
      <c r="L108" s="587"/>
      <c r="M108" s="587"/>
      <c r="N108" s="587"/>
      <c r="O108" s="587"/>
      <c r="P108" s="588"/>
      <c r="Q108" s="122"/>
      <c r="R108" s="585" t="s">
        <v>151</v>
      </c>
      <c r="S108" s="586"/>
      <c r="T108" s="587" t="s">
        <v>152</v>
      </c>
      <c r="U108" s="587"/>
      <c r="V108" s="587"/>
      <c r="W108" s="587"/>
      <c r="X108" s="587"/>
      <c r="Y108" s="587"/>
      <c r="Z108" s="587"/>
      <c r="AA108" s="587"/>
      <c r="AB108" s="587"/>
      <c r="AC108" s="587"/>
      <c r="AD108" s="588"/>
      <c r="AK108" s="183">
        <v>1</v>
      </c>
      <c r="AL108" s="184">
        <v>1</v>
      </c>
      <c r="AM108" s="184">
        <v>7</v>
      </c>
      <c r="AN108" s="184">
        <v>7</v>
      </c>
    </row>
    <row r="109" spans="1:40" ht="24.95" customHeight="1">
      <c r="A109" s="35"/>
      <c r="B109" s="121"/>
      <c r="C109" s="122"/>
      <c r="D109" s="585" t="s">
        <v>151</v>
      </c>
      <c r="E109" s="586"/>
      <c r="F109" s="587" t="s">
        <v>153</v>
      </c>
      <c r="G109" s="587"/>
      <c r="H109" s="587"/>
      <c r="I109" s="587"/>
      <c r="J109" s="587"/>
      <c r="K109" s="587"/>
      <c r="L109" s="587"/>
      <c r="M109" s="587"/>
      <c r="N109" s="587"/>
      <c r="O109" s="587"/>
      <c r="P109" s="588"/>
      <c r="R109" s="585" t="s">
        <v>151</v>
      </c>
      <c r="S109" s="586"/>
      <c r="T109" s="587" t="s">
        <v>154</v>
      </c>
      <c r="U109" s="587"/>
      <c r="V109" s="587"/>
      <c r="W109" s="587"/>
      <c r="X109" s="587"/>
      <c r="Y109" s="587"/>
      <c r="Z109" s="587"/>
      <c r="AA109" s="587"/>
      <c r="AB109" s="587"/>
      <c r="AC109" s="587"/>
      <c r="AD109" s="588"/>
      <c r="AK109" s="183">
        <v>1</v>
      </c>
      <c r="AL109" s="184">
        <f>IF(AK$106&gt;=AK109,1,0)</f>
        <v>0</v>
      </c>
    </row>
    <row r="110" spans="1:40" ht="24.95" customHeight="1">
      <c r="A110" s="35"/>
      <c r="B110" s="121"/>
      <c r="C110" s="122"/>
      <c r="D110" s="585" t="s">
        <v>151</v>
      </c>
      <c r="E110" s="586"/>
      <c r="F110" s="587" t="s">
        <v>155</v>
      </c>
      <c r="G110" s="587"/>
      <c r="H110" s="587"/>
      <c r="I110" s="587"/>
      <c r="J110" s="587"/>
      <c r="K110" s="587"/>
      <c r="L110" s="587"/>
      <c r="M110" s="587"/>
      <c r="N110" s="587"/>
      <c r="O110" s="587"/>
      <c r="P110" s="588"/>
      <c r="R110" s="585" t="s">
        <v>151</v>
      </c>
      <c r="S110" s="586"/>
      <c r="T110" s="587" t="s">
        <v>156</v>
      </c>
      <c r="U110" s="587"/>
      <c r="V110" s="587"/>
      <c r="W110" s="587"/>
      <c r="X110" s="587"/>
      <c r="Y110" s="587"/>
      <c r="Z110" s="587"/>
      <c r="AA110" s="587"/>
      <c r="AB110" s="587"/>
      <c r="AC110" s="587"/>
      <c r="AD110" s="588"/>
      <c r="AK110" s="183">
        <v>2</v>
      </c>
      <c r="AL110" s="184">
        <f>IF(AK$106&gt;=AK110,1,0)</f>
        <v>0</v>
      </c>
    </row>
    <row r="111" spans="1:40" ht="24.95" customHeight="1">
      <c r="A111" s="35"/>
      <c r="B111" s="121"/>
      <c r="C111" s="122"/>
      <c r="D111" s="585" t="s">
        <v>151</v>
      </c>
      <c r="E111" s="586"/>
      <c r="F111" s="587" t="s">
        <v>157</v>
      </c>
      <c r="G111" s="587"/>
      <c r="H111" s="587"/>
      <c r="I111" s="587"/>
      <c r="J111" s="587"/>
      <c r="K111" s="587"/>
      <c r="L111" s="587"/>
      <c r="M111" s="587"/>
      <c r="N111" s="587"/>
      <c r="O111" s="587"/>
      <c r="P111" s="588"/>
      <c r="R111" s="585" t="s">
        <v>151</v>
      </c>
      <c r="S111" s="586"/>
      <c r="T111" s="587" t="s">
        <v>158</v>
      </c>
      <c r="U111" s="587"/>
      <c r="V111" s="587"/>
      <c r="W111" s="587"/>
      <c r="X111" s="587"/>
      <c r="Y111" s="587"/>
      <c r="Z111" s="587"/>
      <c r="AA111" s="587"/>
      <c r="AB111" s="587"/>
      <c r="AC111" s="587"/>
      <c r="AD111" s="588"/>
      <c r="AK111" s="183">
        <v>3</v>
      </c>
      <c r="AL111" s="184">
        <f>IF(AK$106&gt;=AK111,1,0)</f>
        <v>0</v>
      </c>
    </row>
    <row r="112" spans="1:40" ht="24.95" customHeight="1">
      <c r="A112" s="35"/>
      <c r="B112" s="121"/>
      <c r="C112" s="122"/>
      <c r="D112" s="585" t="s">
        <v>151</v>
      </c>
      <c r="E112" s="586"/>
      <c r="F112" s="587" t="s">
        <v>159</v>
      </c>
      <c r="G112" s="587"/>
      <c r="H112" s="587"/>
      <c r="I112" s="587"/>
      <c r="J112" s="587"/>
      <c r="K112" s="587"/>
      <c r="L112" s="587"/>
      <c r="M112" s="587"/>
      <c r="N112" s="587"/>
      <c r="O112" s="587"/>
      <c r="P112" s="588"/>
      <c r="R112" s="585" t="s">
        <v>151</v>
      </c>
      <c r="S112" s="586"/>
      <c r="T112" s="587" t="s">
        <v>160</v>
      </c>
      <c r="U112" s="587"/>
      <c r="V112" s="587"/>
      <c r="W112" s="587"/>
      <c r="X112" s="587"/>
      <c r="Y112" s="587"/>
      <c r="Z112" s="587"/>
      <c r="AA112" s="587"/>
      <c r="AB112" s="587"/>
      <c r="AC112" s="587"/>
      <c r="AD112" s="588"/>
      <c r="AK112" s="183">
        <v>4</v>
      </c>
      <c r="AL112" s="184">
        <f t="shared" ref="AL112:AL116" si="0">IF(AK$106&gt;=AK112,1,0)</f>
        <v>0</v>
      </c>
    </row>
    <row r="113" spans="1:38" ht="24.95" customHeight="1">
      <c r="A113" s="35"/>
      <c r="B113" s="121"/>
      <c r="C113" s="122"/>
      <c r="D113" s="585" t="s">
        <v>151</v>
      </c>
      <c r="E113" s="586"/>
      <c r="F113" s="587" t="s">
        <v>161</v>
      </c>
      <c r="G113" s="587"/>
      <c r="H113" s="587"/>
      <c r="I113" s="587"/>
      <c r="J113" s="587"/>
      <c r="K113" s="587"/>
      <c r="L113" s="587"/>
      <c r="M113" s="587"/>
      <c r="N113" s="587"/>
      <c r="O113" s="587"/>
      <c r="P113" s="588"/>
      <c r="R113" s="585" t="s">
        <v>151</v>
      </c>
      <c r="S113" s="586"/>
      <c r="T113" s="587" t="s">
        <v>162</v>
      </c>
      <c r="U113" s="587"/>
      <c r="V113" s="587"/>
      <c r="W113" s="587"/>
      <c r="X113" s="587"/>
      <c r="Y113" s="587"/>
      <c r="Z113" s="587"/>
      <c r="AA113" s="587"/>
      <c r="AB113" s="587"/>
      <c r="AC113" s="587"/>
      <c r="AD113" s="588"/>
      <c r="AK113" s="183">
        <v>5</v>
      </c>
      <c r="AL113" s="184">
        <f t="shared" si="0"/>
        <v>0</v>
      </c>
    </row>
    <row r="114" spans="1:38" ht="24.95" customHeight="1">
      <c r="A114" s="35"/>
      <c r="B114" s="121"/>
      <c r="C114" s="122"/>
      <c r="D114" s="585" t="s">
        <v>151</v>
      </c>
      <c r="E114" s="586"/>
      <c r="F114" s="587" t="s">
        <v>163</v>
      </c>
      <c r="G114" s="587"/>
      <c r="H114" s="587"/>
      <c r="I114" s="587"/>
      <c r="J114" s="587"/>
      <c r="K114" s="587"/>
      <c r="L114" s="587"/>
      <c r="M114" s="587"/>
      <c r="N114" s="587"/>
      <c r="O114" s="587"/>
      <c r="P114" s="588"/>
      <c r="R114" s="585" t="s">
        <v>151</v>
      </c>
      <c r="S114" s="586"/>
      <c r="T114" s="587" t="s">
        <v>164</v>
      </c>
      <c r="U114" s="587"/>
      <c r="V114" s="587"/>
      <c r="W114" s="587"/>
      <c r="X114" s="587"/>
      <c r="Y114" s="587"/>
      <c r="Z114" s="587"/>
      <c r="AA114" s="587"/>
      <c r="AB114" s="587"/>
      <c r="AC114" s="587"/>
      <c r="AD114" s="588"/>
      <c r="AK114" s="183">
        <v>6</v>
      </c>
      <c r="AL114" s="184">
        <f t="shared" si="0"/>
        <v>0</v>
      </c>
    </row>
    <row r="115" spans="1:38" ht="24.95" customHeight="1">
      <c r="A115" s="35"/>
      <c r="B115" s="121"/>
      <c r="C115" s="122"/>
      <c r="D115" s="585" t="s">
        <v>151</v>
      </c>
      <c r="E115" s="586"/>
      <c r="F115" s="587" t="s">
        <v>165</v>
      </c>
      <c r="G115" s="587"/>
      <c r="H115" s="587"/>
      <c r="I115" s="587"/>
      <c r="J115" s="587"/>
      <c r="K115" s="587"/>
      <c r="L115" s="587"/>
      <c r="M115" s="587"/>
      <c r="N115" s="587"/>
      <c r="O115" s="587"/>
      <c r="P115" s="588"/>
      <c r="R115" s="585" t="s">
        <v>151</v>
      </c>
      <c r="S115" s="586"/>
      <c r="T115" s="587" t="s">
        <v>166</v>
      </c>
      <c r="U115" s="587"/>
      <c r="V115" s="587"/>
      <c r="W115" s="587"/>
      <c r="X115" s="587"/>
      <c r="Y115" s="587"/>
      <c r="Z115" s="587"/>
      <c r="AA115" s="587"/>
      <c r="AB115" s="587"/>
      <c r="AC115" s="587"/>
      <c r="AD115" s="588"/>
      <c r="AK115" s="183">
        <v>7</v>
      </c>
      <c r="AL115" s="184">
        <f t="shared" si="0"/>
        <v>0</v>
      </c>
    </row>
    <row r="116" spans="1:38" ht="24.95" customHeight="1">
      <c r="A116" s="35"/>
      <c r="B116" s="121"/>
      <c r="C116" s="122"/>
      <c r="D116" s="585" t="s">
        <v>151</v>
      </c>
      <c r="E116" s="586"/>
      <c r="F116" s="587" t="s">
        <v>167</v>
      </c>
      <c r="G116" s="587"/>
      <c r="H116" s="587"/>
      <c r="I116" s="587"/>
      <c r="J116" s="587"/>
      <c r="K116" s="587"/>
      <c r="L116" s="587"/>
      <c r="M116" s="587"/>
      <c r="N116" s="587"/>
      <c r="O116" s="587"/>
      <c r="P116" s="588"/>
      <c r="R116" s="585" t="s">
        <v>151</v>
      </c>
      <c r="S116" s="586"/>
      <c r="T116" s="587" t="s">
        <v>168</v>
      </c>
      <c r="U116" s="587"/>
      <c r="V116" s="587"/>
      <c r="W116" s="587"/>
      <c r="X116" s="587"/>
      <c r="Y116" s="587"/>
      <c r="Z116" s="587"/>
      <c r="AA116" s="587"/>
      <c r="AB116" s="587"/>
      <c r="AC116" s="587"/>
      <c r="AD116" s="588"/>
      <c r="AK116" s="183">
        <v>8</v>
      </c>
      <c r="AL116" s="184">
        <f t="shared" si="0"/>
        <v>0</v>
      </c>
    </row>
    <row r="117" spans="1:38" ht="24.95" customHeight="1">
      <c r="A117" s="35"/>
      <c r="B117" s="121"/>
      <c r="D117" s="122"/>
      <c r="E117" s="122"/>
      <c r="F117" s="122"/>
      <c r="G117" s="122"/>
      <c r="H117" s="122"/>
      <c r="I117" s="122"/>
      <c r="J117" s="122"/>
      <c r="K117" s="122"/>
      <c r="L117" s="122"/>
      <c r="M117" s="122"/>
      <c r="N117" s="122"/>
      <c r="O117" s="122"/>
      <c r="P117" s="122"/>
      <c r="Q117" s="122"/>
      <c r="R117" s="122"/>
      <c r="S117" s="122"/>
      <c r="T117" s="122"/>
      <c r="U117" s="122"/>
      <c r="V117" s="122"/>
      <c r="W117" s="122"/>
      <c r="X117" s="122"/>
      <c r="Y117" s="122"/>
      <c r="Z117" s="122"/>
      <c r="AA117" s="122"/>
      <c r="AB117" s="122"/>
    </row>
    <row r="118" spans="1:38" ht="24.95" customHeight="1">
      <c r="A118" s="44" t="s">
        <v>44</v>
      </c>
    </row>
    <row r="119" spans="1:38" ht="24.95" customHeight="1">
      <c r="A119" s="44" t="s">
        <v>45</v>
      </c>
    </row>
    <row r="120" spans="1:38" ht="24.95" customHeight="1">
      <c r="A120" s="44" t="s">
        <v>169</v>
      </c>
    </row>
    <row r="121" spans="1:38" ht="24.95" customHeight="1">
      <c r="A121" s="44" t="s">
        <v>170</v>
      </c>
    </row>
    <row r="122" spans="1:38" ht="24.95" customHeight="1">
      <c r="A122" s="44" t="s">
        <v>50</v>
      </c>
    </row>
    <row r="123" spans="1:38" ht="24.95" customHeight="1">
      <c r="A123" s="44" t="s">
        <v>51</v>
      </c>
    </row>
    <row r="124" spans="1:38" ht="24.95" customHeight="1">
      <c r="A124" s="44" t="s">
        <v>52</v>
      </c>
    </row>
    <row r="125" spans="1:38" ht="24.95" customHeight="1">
      <c r="A125" s="44" t="s">
        <v>171</v>
      </c>
    </row>
    <row r="126" spans="1:38" ht="24.95" customHeight="1">
      <c r="A126" s="44" t="s">
        <v>172</v>
      </c>
      <c r="AK126" s="188"/>
    </row>
    <row r="127" spans="1:38" ht="24.95" customHeight="1">
      <c r="A127" s="34" t="s">
        <v>173</v>
      </c>
    </row>
    <row r="128" spans="1:38" ht="24.95" customHeight="1">
      <c r="A128" s="44" t="s">
        <v>174</v>
      </c>
    </row>
    <row r="129" spans="1:2" ht="24.95" customHeight="1">
      <c r="B129" s="44" t="s">
        <v>175</v>
      </c>
    </row>
    <row r="130" spans="1:2" ht="24.95" customHeight="1">
      <c r="A130" s="44" t="s">
        <v>1528</v>
      </c>
    </row>
    <row r="131" spans="1:2" ht="24.95" customHeight="1">
      <c r="A131" s="44" t="s">
        <v>176</v>
      </c>
    </row>
    <row r="132" spans="1:2" ht="24.95" customHeight="1">
      <c r="A132" s="44" t="s">
        <v>177</v>
      </c>
    </row>
    <row r="133" spans="1:2" ht="24.95" customHeight="1">
      <c r="A133" s="44" t="s">
        <v>178</v>
      </c>
    </row>
    <row r="134" spans="1:2" ht="24.95" customHeight="1">
      <c r="A134" s="44" t="s">
        <v>1529</v>
      </c>
    </row>
    <row r="135" spans="1:2" ht="24.95" customHeight="1">
      <c r="A135" s="44" t="s">
        <v>179</v>
      </c>
    </row>
    <row r="136" spans="1:2" ht="24.95" customHeight="1">
      <c r="A136" s="44" t="s">
        <v>180</v>
      </c>
    </row>
    <row r="137" spans="1:2" ht="24.95" customHeight="1">
      <c r="A137" s="44" t="s">
        <v>181</v>
      </c>
    </row>
    <row r="138" spans="1:2" ht="24.95" customHeight="1">
      <c r="A138" s="44" t="s">
        <v>182</v>
      </c>
    </row>
    <row r="139" spans="1:2" ht="24.95" customHeight="1">
      <c r="A139" s="44" t="s">
        <v>183</v>
      </c>
    </row>
    <row r="140" spans="1:2" ht="24.95" customHeight="1">
      <c r="A140" s="44" t="s">
        <v>184</v>
      </c>
    </row>
    <row r="141" spans="1:2" ht="24.95" customHeight="1">
      <c r="A141" s="44" t="s">
        <v>185</v>
      </c>
    </row>
    <row r="142" spans="1:2" ht="24.95" customHeight="1">
      <c r="A142" s="44" t="s">
        <v>186</v>
      </c>
    </row>
    <row r="143" spans="1:2" ht="24.95" customHeight="1">
      <c r="A143" s="44" t="s">
        <v>187</v>
      </c>
    </row>
    <row r="144" spans="1:2" ht="24.95" customHeight="1">
      <c r="A144" s="44" t="s">
        <v>188</v>
      </c>
    </row>
    <row r="145" spans="1:42" ht="24.95" customHeight="1">
      <c r="A145" s="44" t="s">
        <v>1530</v>
      </c>
    </row>
    <row r="146" spans="1:42" ht="24.95" customHeight="1">
      <c r="A146" s="44" t="s">
        <v>189</v>
      </c>
    </row>
    <row r="147" spans="1:42" ht="24.95" customHeight="1">
      <c r="A147" s="44" t="s">
        <v>190</v>
      </c>
    </row>
    <row r="148" spans="1:42" ht="24.95" customHeight="1">
      <c r="A148" s="44" t="s">
        <v>1531</v>
      </c>
    </row>
    <row r="149" spans="1:42" ht="24.95" customHeight="1">
      <c r="A149" s="44" t="s">
        <v>191</v>
      </c>
    </row>
    <row r="150" spans="1:42" ht="24.95" customHeight="1">
      <c r="A150" s="44" t="s">
        <v>192</v>
      </c>
    </row>
    <row r="151" spans="1:42" ht="24.95" customHeight="1">
      <c r="A151" s="44" t="s">
        <v>1532</v>
      </c>
    </row>
    <row r="152" spans="1:42" ht="24.95" customHeight="1">
      <c r="A152" s="44" t="s">
        <v>193</v>
      </c>
    </row>
    <row r="153" spans="1:42" ht="24.95" customHeight="1">
      <c r="A153" s="44" t="s">
        <v>1533</v>
      </c>
    </row>
    <row r="154" spans="1:42" s="34" customFormat="1" ht="24.95" customHeight="1">
      <c r="A154" s="34" t="s">
        <v>194</v>
      </c>
      <c r="F154" s="121"/>
      <c r="AK154" s="183"/>
      <c r="AL154" s="185"/>
      <c r="AM154" s="185"/>
      <c r="AN154" s="185"/>
      <c r="AO154" s="185"/>
      <c r="AP154" s="185"/>
    </row>
    <row r="155" spans="1:42" ht="24.95" customHeight="1">
      <c r="A155" s="44" t="s">
        <v>195</v>
      </c>
    </row>
    <row r="156" spans="1:42" ht="24.95" customHeight="1">
      <c r="A156" s="44" t="s">
        <v>196</v>
      </c>
    </row>
    <row r="157" spans="1:42" ht="24.95" customHeight="1">
      <c r="A157" s="44" t="s">
        <v>197</v>
      </c>
    </row>
    <row r="158" spans="1:42" ht="24.95" customHeight="1">
      <c r="A158" s="44" t="s">
        <v>1534</v>
      </c>
    </row>
    <row r="159" spans="1:42" ht="24.95" customHeight="1">
      <c r="A159" s="44" t="s">
        <v>198</v>
      </c>
    </row>
    <row r="160" spans="1:42" ht="24.95" customHeight="1">
      <c r="A160" s="44" t="s">
        <v>1535</v>
      </c>
    </row>
    <row r="161" spans="1:42" ht="24.95" customHeight="1">
      <c r="A161" s="44" t="s">
        <v>199</v>
      </c>
    </row>
    <row r="162" spans="1:42" ht="24.95" customHeight="1">
      <c r="A162" s="44" t="s">
        <v>200</v>
      </c>
    </row>
    <row r="163" spans="1:42" ht="24.95" customHeight="1">
      <c r="A163" s="44" t="s">
        <v>201</v>
      </c>
    </row>
    <row r="164" spans="1:42" ht="24.95" customHeight="1">
      <c r="A164" s="44" t="s">
        <v>202</v>
      </c>
    </row>
    <row r="165" spans="1:42" ht="24.95" customHeight="1">
      <c r="A165" s="44" t="s">
        <v>203</v>
      </c>
    </row>
    <row r="166" spans="1:42" s="34" customFormat="1" ht="24.95" customHeight="1">
      <c r="A166" s="34" t="s">
        <v>204</v>
      </c>
      <c r="F166" s="121"/>
      <c r="AK166" s="183"/>
      <c r="AL166" s="185"/>
      <c r="AM166" s="185"/>
      <c r="AN166" s="185"/>
      <c r="AO166" s="185"/>
      <c r="AP166" s="185"/>
    </row>
    <row r="167" spans="1:42" s="34" customFormat="1" ht="24.95" customHeight="1">
      <c r="A167" s="34" t="s">
        <v>205</v>
      </c>
      <c r="F167" s="121"/>
      <c r="AK167" s="183"/>
      <c r="AL167" s="185"/>
      <c r="AM167" s="185"/>
      <c r="AN167" s="185"/>
      <c r="AO167" s="185"/>
      <c r="AP167" s="185"/>
    </row>
    <row r="168" spans="1:42" ht="24.95" customHeight="1">
      <c r="A168" s="34"/>
    </row>
    <row r="169" spans="1:42" ht="24.95" customHeight="1">
      <c r="A169" s="34"/>
    </row>
    <row r="170" spans="1:42" ht="24.95" customHeight="1">
      <c r="F170" s="44"/>
      <c r="AK170" s="184"/>
    </row>
    <row r="171" spans="1:42" ht="24.95" customHeight="1">
      <c r="F171" s="44"/>
      <c r="AK171" s="184"/>
    </row>
    <row r="172" spans="1:42" ht="24.95" customHeight="1">
      <c r="F172" s="44"/>
      <c r="AK172" s="184"/>
    </row>
    <row r="173" spans="1:42" ht="24.95" customHeight="1">
      <c r="F173" s="44"/>
      <c r="AK173" s="184"/>
    </row>
    <row r="174" spans="1:42" ht="24.95" customHeight="1">
      <c r="F174" s="44"/>
      <c r="AK174" s="184"/>
    </row>
    <row r="175" spans="1:42" ht="24.95" customHeight="1">
      <c r="F175" s="44"/>
      <c r="AK175" s="184"/>
    </row>
    <row r="176" spans="1:42" ht="24.95" customHeight="1">
      <c r="F176" s="44"/>
      <c r="AK176" s="184"/>
    </row>
    <row r="177" spans="6:37" ht="24.95" customHeight="1">
      <c r="F177" s="44"/>
      <c r="AK177" s="184"/>
    </row>
    <row r="178" spans="6:37" ht="24.95" customHeight="1">
      <c r="F178" s="44"/>
      <c r="AK178" s="184"/>
    </row>
    <row r="179" spans="6:37" ht="24.95" customHeight="1">
      <c r="F179" s="44"/>
      <c r="AK179" s="184"/>
    </row>
    <row r="180" spans="6:37" ht="24.95" customHeight="1">
      <c r="F180" s="44"/>
      <c r="AK180" s="184"/>
    </row>
    <row r="181" spans="6:37" ht="24.95" customHeight="1">
      <c r="F181" s="44"/>
      <c r="AK181" s="184"/>
    </row>
    <row r="182" spans="6:37" ht="24.95" customHeight="1">
      <c r="F182" s="44"/>
      <c r="AK182" s="184"/>
    </row>
    <row r="183" spans="6:37" ht="24.95" customHeight="1">
      <c r="F183" s="44"/>
      <c r="AK183" s="184"/>
    </row>
    <row r="184" spans="6:37" ht="24.95" customHeight="1">
      <c r="F184" s="44"/>
      <c r="AK184" s="184"/>
    </row>
    <row r="185" spans="6:37" ht="24.95" customHeight="1">
      <c r="F185" s="44"/>
      <c r="AK185" s="184"/>
    </row>
    <row r="186" spans="6:37" ht="24.95" customHeight="1">
      <c r="F186" s="44"/>
      <c r="AK186" s="184"/>
    </row>
    <row r="187" spans="6:37" ht="24.95" customHeight="1">
      <c r="F187" s="44"/>
      <c r="AK187" s="184"/>
    </row>
    <row r="188" spans="6:37" ht="24.95" customHeight="1">
      <c r="F188" s="44"/>
      <c r="AK188" s="184"/>
    </row>
    <row r="189" spans="6:37" ht="24.95" customHeight="1">
      <c r="F189" s="44"/>
      <c r="AK189" s="184"/>
    </row>
    <row r="190" spans="6:37" ht="24.95" customHeight="1">
      <c r="F190" s="44"/>
      <c r="AK190" s="184"/>
    </row>
    <row r="191" spans="6:37" ht="24.95" customHeight="1">
      <c r="F191" s="44"/>
      <c r="AK191" s="184"/>
    </row>
    <row r="192" spans="6:37" ht="24.95" customHeight="1">
      <c r="F192" s="44"/>
      <c r="AK192" s="184"/>
    </row>
    <row r="193" spans="6:37" ht="24.95" customHeight="1">
      <c r="F193" s="44"/>
      <c r="AK193" s="184"/>
    </row>
    <row r="194" spans="6:37" ht="24.95" customHeight="1">
      <c r="F194" s="44"/>
      <c r="AK194" s="184"/>
    </row>
    <row r="195" spans="6:37" ht="24.95" customHeight="1">
      <c r="F195" s="44"/>
      <c r="AK195" s="184"/>
    </row>
    <row r="196" spans="6:37" ht="24.95" customHeight="1">
      <c r="F196" s="44"/>
      <c r="AK196" s="184"/>
    </row>
  </sheetData>
  <sheetProtection algorithmName="SHA-512" hashValue="HAnEIphGBJavaNdLyI1mngbJeEbg/UswBL/UcThYPNR5c/gxtdjlRmKHpzxWjmytmtVyrFbMd9zN3h0DU3uYWQ==" saltValue="wTMnY1XfwxT/obT05rdROA==" spinCount="100000" sheet="1" objects="1" scenarios="1"/>
  <mergeCells count="109">
    <mergeCell ref="A3:AJ3"/>
    <mergeCell ref="B5:G5"/>
    <mergeCell ref="H5:T5"/>
    <mergeCell ref="B6:G6"/>
    <mergeCell ref="H6:T6"/>
    <mergeCell ref="F115:P115"/>
    <mergeCell ref="F116:P116"/>
    <mergeCell ref="T115:AD115"/>
    <mergeCell ref="T116:AD116"/>
    <mergeCell ref="D115:E115"/>
    <mergeCell ref="D116:E116"/>
    <mergeCell ref="R115:S115"/>
    <mergeCell ref="R116:S116"/>
    <mergeCell ref="T15:T16"/>
    <mergeCell ref="U15:V16"/>
    <mergeCell ref="W15:W16"/>
    <mergeCell ref="M79:S79"/>
    <mergeCell ref="Z79:AF79"/>
    <mergeCell ref="J34:P34"/>
    <mergeCell ref="M47:S47"/>
    <mergeCell ref="Z47:AF47"/>
    <mergeCell ref="J15:J16"/>
    <mergeCell ref="K15:K16"/>
    <mergeCell ref="L15:M16"/>
    <mergeCell ref="N15:N16"/>
    <mergeCell ref="O15:P16"/>
    <mergeCell ref="Q15:Q16"/>
    <mergeCell ref="R15:S16"/>
    <mergeCell ref="M58:S58"/>
    <mergeCell ref="Z58:AF58"/>
    <mergeCell ref="M60:S60"/>
    <mergeCell ref="Z60:AF60"/>
    <mergeCell ref="M81:S81"/>
    <mergeCell ref="Z81:AF81"/>
    <mergeCell ref="M62:S62"/>
    <mergeCell ref="Z62:AF62"/>
    <mergeCell ref="M64:S64"/>
    <mergeCell ref="Z64:AF64"/>
    <mergeCell ref="M66:S66"/>
    <mergeCell ref="Z66:AF66"/>
    <mergeCell ref="M68:S68"/>
    <mergeCell ref="Z68:AF68"/>
    <mergeCell ref="M70:S70"/>
    <mergeCell ref="Z70:AF70"/>
    <mergeCell ref="M72:S72"/>
    <mergeCell ref="Z72:AF72"/>
    <mergeCell ref="M87:S87"/>
    <mergeCell ref="Z87:AF87"/>
    <mergeCell ref="Z84:AF84"/>
    <mergeCell ref="F89:AH89"/>
    <mergeCell ref="J98:K98"/>
    <mergeCell ref="F90:AH90"/>
    <mergeCell ref="J91:AD91"/>
    <mergeCell ref="J92:AD92"/>
    <mergeCell ref="J93:AD93"/>
    <mergeCell ref="R108:S108"/>
    <mergeCell ref="T108:AD108"/>
    <mergeCell ref="B89:E94"/>
    <mergeCell ref="J100:K100"/>
    <mergeCell ref="J99:K99"/>
    <mergeCell ref="J94:AD94"/>
    <mergeCell ref="J101:K101"/>
    <mergeCell ref="D106:P106"/>
    <mergeCell ref="R106:AD106"/>
    <mergeCell ref="T109:AD109"/>
    <mergeCell ref="D110:E110"/>
    <mergeCell ref="F110:P110"/>
    <mergeCell ref="R110:S110"/>
    <mergeCell ref="T110:AD110"/>
    <mergeCell ref="D114:E114"/>
    <mergeCell ref="F114:P114"/>
    <mergeCell ref="R114:S114"/>
    <mergeCell ref="T114:AD114"/>
    <mergeCell ref="D111:E111"/>
    <mergeCell ref="F111:P111"/>
    <mergeCell ref="R111:S111"/>
    <mergeCell ref="T111:AD111"/>
    <mergeCell ref="D112:E112"/>
    <mergeCell ref="F112:P112"/>
    <mergeCell ref="R112:S112"/>
    <mergeCell ref="T112:AD112"/>
    <mergeCell ref="D113:E113"/>
    <mergeCell ref="F113:P113"/>
    <mergeCell ref="R113:S113"/>
    <mergeCell ref="T113:AD113"/>
    <mergeCell ref="H20:K20"/>
    <mergeCell ref="L20:O20"/>
    <mergeCell ref="H21:K21"/>
    <mergeCell ref="H22:K22"/>
    <mergeCell ref="H23:K23"/>
    <mergeCell ref="L21:O23"/>
    <mergeCell ref="D109:E109"/>
    <mergeCell ref="F109:P109"/>
    <mergeCell ref="R109:S109"/>
    <mergeCell ref="L24:O26"/>
    <mergeCell ref="L27:O29"/>
    <mergeCell ref="L30:O32"/>
    <mergeCell ref="H29:K29"/>
    <mergeCell ref="H30:K30"/>
    <mergeCell ref="H31:K31"/>
    <mergeCell ref="H32:K32"/>
    <mergeCell ref="H24:K24"/>
    <mergeCell ref="H25:K25"/>
    <mergeCell ref="H26:K26"/>
    <mergeCell ref="H27:K27"/>
    <mergeCell ref="H28:K28"/>
    <mergeCell ref="M84:S84"/>
    <mergeCell ref="D108:E108"/>
    <mergeCell ref="F108:P108"/>
  </mergeCells>
  <phoneticPr fontId="1"/>
  <conditionalFormatting sqref="D109:P116 R109:AD116">
    <cfRule type="expression" dxfId="22" priority="4">
      <formula>$AL109=0</formula>
    </cfRule>
  </conditionalFormatting>
  <conditionalFormatting sqref="F108:P108">
    <cfRule type="expression" dxfId="21" priority="2">
      <formula>$AL108=0</formula>
    </cfRule>
  </conditionalFormatting>
  <conditionalFormatting sqref="T108:AD108">
    <cfRule type="expression" dxfId="20" priority="1">
      <formula>$AL108=0</formula>
    </cfRule>
  </conditionalFormatting>
  <printOptions horizontalCentered="1"/>
  <pageMargins left="0.23622047244094491" right="0.23622047244094491" top="0.55118110236220474" bottom="0.55118110236220474" header="0.31496062992125984" footer="0.31496062992125984"/>
  <pageSetup paperSize="9" scale="69" fitToHeight="0" orientation="portrait" r:id="rId1"/>
  <headerFooter alignWithMargins="0"/>
  <rowBreaks count="2" manualBreakCount="2">
    <brk id="39" max="35" man="1"/>
    <brk id="85" max="35" man="1"/>
  </rowBreaks>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5</xdr:col>
                    <xdr:colOff>28575</xdr:colOff>
                    <xdr:row>14</xdr:row>
                    <xdr:rowOff>38100</xdr:rowOff>
                  </from>
                  <to>
                    <xdr:col>5</xdr:col>
                    <xdr:colOff>266700</xdr:colOff>
                    <xdr:row>14</xdr:row>
                    <xdr:rowOff>295275</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5</xdr:col>
                    <xdr:colOff>28575</xdr:colOff>
                    <xdr:row>15</xdr:row>
                    <xdr:rowOff>38100</xdr:rowOff>
                  </from>
                  <to>
                    <xdr:col>5</xdr:col>
                    <xdr:colOff>266700</xdr:colOff>
                    <xdr:row>15</xdr:row>
                    <xdr:rowOff>295275</xdr:rowOff>
                  </to>
                </anchor>
              </controlPr>
            </control>
          </mc:Choice>
        </mc:AlternateContent>
        <mc:AlternateContent xmlns:mc="http://schemas.openxmlformats.org/markup-compatibility/2006">
          <mc:Choice Requires="x14">
            <control shapeId="8195" r:id="rId6" name="Option Button 3">
              <controlPr defaultSize="0" autoFill="0" autoLine="0" autoPict="0">
                <anchor moveWithCells="1">
                  <from>
                    <xdr:col>10</xdr:col>
                    <xdr:colOff>57150</xdr:colOff>
                    <xdr:row>14</xdr:row>
                    <xdr:rowOff>180975</xdr:rowOff>
                  </from>
                  <to>
                    <xdr:col>11</xdr:col>
                    <xdr:colOff>123825</xdr:colOff>
                    <xdr:row>15</xdr:row>
                    <xdr:rowOff>114300</xdr:rowOff>
                  </to>
                </anchor>
              </controlPr>
            </control>
          </mc:Choice>
        </mc:AlternateContent>
        <mc:AlternateContent xmlns:mc="http://schemas.openxmlformats.org/markup-compatibility/2006">
          <mc:Choice Requires="x14">
            <control shapeId="8196" r:id="rId7" name="Option Button 4">
              <controlPr defaultSize="0" autoFill="0" autoLine="0" autoPict="0">
                <anchor moveWithCells="1">
                  <from>
                    <xdr:col>13</xdr:col>
                    <xdr:colOff>57150</xdr:colOff>
                    <xdr:row>14</xdr:row>
                    <xdr:rowOff>180975</xdr:rowOff>
                  </from>
                  <to>
                    <xdr:col>14</xdr:col>
                    <xdr:colOff>123825</xdr:colOff>
                    <xdr:row>15</xdr:row>
                    <xdr:rowOff>114300</xdr:rowOff>
                  </to>
                </anchor>
              </controlPr>
            </control>
          </mc:Choice>
        </mc:AlternateContent>
        <mc:AlternateContent xmlns:mc="http://schemas.openxmlformats.org/markup-compatibility/2006">
          <mc:Choice Requires="x14">
            <control shapeId="8197" r:id="rId8" name="Option Button 5">
              <controlPr defaultSize="0" autoFill="0" autoLine="0" autoPict="0">
                <anchor moveWithCells="1">
                  <from>
                    <xdr:col>16</xdr:col>
                    <xdr:colOff>57150</xdr:colOff>
                    <xdr:row>14</xdr:row>
                    <xdr:rowOff>180975</xdr:rowOff>
                  </from>
                  <to>
                    <xdr:col>17</xdr:col>
                    <xdr:colOff>123825</xdr:colOff>
                    <xdr:row>15</xdr:row>
                    <xdr:rowOff>114300</xdr:rowOff>
                  </to>
                </anchor>
              </controlPr>
            </control>
          </mc:Choice>
        </mc:AlternateContent>
        <mc:AlternateContent xmlns:mc="http://schemas.openxmlformats.org/markup-compatibility/2006">
          <mc:Choice Requires="x14">
            <control shapeId="8198" r:id="rId9" name="Option Button 6">
              <controlPr defaultSize="0" autoFill="0" autoLine="0" autoPict="0">
                <anchor moveWithCells="1">
                  <from>
                    <xdr:col>19</xdr:col>
                    <xdr:colOff>57150</xdr:colOff>
                    <xdr:row>14</xdr:row>
                    <xdr:rowOff>180975</xdr:rowOff>
                  </from>
                  <to>
                    <xdr:col>20</xdr:col>
                    <xdr:colOff>123825</xdr:colOff>
                    <xdr:row>15</xdr:row>
                    <xdr:rowOff>114300</xdr:rowOff>
                  </to>
                </anchor>
              </controlPr>
            </control>
          </mc:Choice>
        </mc:AlternateContent>
        <mc:AlternateContent xmlns:mc="http://schemas.openxmlformats.org/markup-compatibility/2006">
          <mc:Choice Requires="x14">
            <control shapeId="8199" r:id="rId10" name="Check Box 7">
              <controlPr defaultSize="0" autoFill="0" autoLine="0" autoPict="0">
                <anchor moveWithCells="1">
                  <from>
                    <xdr:col>30</xdr:col>
                    <xdr:colOff>28575</xdr:colOff>
                    <xdr:row>35</xdr:row>
                    <xdr:rowOff>38100</xdr:rowOff>
                  </from>
                  <to>
                    <xdr:col>30</xdr:col>
                    <xdr:colOff>266700</xdr:colOff>
                    <xdr:row>35</xdr:row>
                    <xdr:rowOff>295275</xdr:rowOff>
                  </to>
                </anchor>
              </controlPr>
            </control>
          </mc:Choice>
        </mc:AlternateContent>
        <mc:AlternateContent xmlns:mc="http://schemas.openxmlformats.org/markup-compatibility/2006">
          <mc:Choice Requires="x14">
            <control shapeId="8200" r:id="rId11" name="Option Button 8">
              <controlPr defaultSize="0" autoFill="0" autoLine="0" autoPict="0">
                <anchor moveWithCells="1">
                  <from>
                    <xdr:col>3</xdr:col>
                    <xdr:colOff>171450</xdr:colOff>
                    <xdr:row>108</xdr:row>
                    <xdr:rowOff>38100</xdr:rowOff>
                  </from>
                  <to>
                    <xdr:col>4</xdr:col>
                    <xdr:colOff>247650</xdr:colOff>
                    <xdr:row>108</xdr:row>
                    <xdr:rowOff>285750</xdr:rowOff>
                  </to>
                </anchor>
              </controlPr>
            </control>
          </mc:Choice>
        </mc:AlternateContent>
        <mc:AlternateContent xmlns:mc="http://schemas.openxmlformats.org/markup-compatibility/2006">
          <mc:Choice Requires="x14">
            <control shapeId="8201" r:id="rId12" name="Option Button 9">
              <controlPr defaultSize="0" autoFill="0" autoLine="0" autoPict="0">
                <anchor moveWithCells="1">
                  <from>
                    <xdr:col>3</xdr:col>
                    <xdr:colOff>171450</xdr:colOff>
                    <xdr:row>109</xdr:row>
                    <xdr:rowOff>38100</xdr:rowOff>
                  </from>
                  <to>
                    <xdr:col>4</xdr:col>
                    <xdr:colOff>247650</xdr:colOff>
                    <xdr:row>109</xdr:row>
                    <xdr:rowOff>285750</xdr:rowOff>
                  </to>
                </anchor>
              </controlPr>
            </control>
          </mc:Choice>
        </mc:AlternateContent>
        <mc:AlternateContent xmlns:mc="http://schemas.openxmlformats.org/markup-compatibility/2006">
          <mc:Choice Requires="x14">
            <control shapeId="8202" r:id="rId13" name="Option Button 10">
              <controlPr defaultSize="0" autoFill="0" autoLine="0" autoPict="0">
                <anchor moveWithCells="1">
                  <from>
                    <xdr:col>3</xdr:col>
                    <xdr:colOff>171450</xdr:colOff>
                    <xdr:row>110</xdr:row>
                    <xdr:rowOff>38100</xdr:rowOff>
                  </from>
                  <to>
                    <xdr:col>4</xdr:col>
                    <xdr:colOff>247650</xdr:colOff>
                    <xdr:row>110</xdr:row>
                    <xdr:rowOff>285750</xdr:rowOff>
                  </to>
                </anchor>
              </controlPr>
            </control>
          </mc:Choice>
        </mc:AlternateContent>
        <mc:AlternateContent xmlns:mc="http://schemas.openxmlformats.org/markup-compatibility/2006">
          <mc:Choice Requires="x14">
            <control shapeId="8203" r:id="rId14" name="Option Button 11">
              <controlPr defaultSize="0" autoFill="0" autoLine="0" autoPict="0">
                <anchor moveWithCells="1">
                  <from>
                    <xdr:col>3</xdr:col>
                    <xdr:colOff>171450</xdr:colOff>
                    <xdr:row>111</xdr:row>
                    <xdr:rowOff>38100</xdr:rowOff>
                  </from>
                  <to>
                    <xdr:col>4</xdr:col>
                    <xdr:colOff>247650</xdr:colOff>
                    <xdr:row>111</xdr:row>
                    <xdr:rowOff>285750</xdr:rowOff>
                  </to>
                </anchor>
              </controlPr>
            </control>
          </mc:Choice>
        </mc:AlternateContent>
        <mc:AlternateContent xmlns:mc="http://schemas.openxmlformats.org/markup-compatibility/2006">
          <mc:Choice Requires="x14">
            <control shapeId="8204" r:id="rId15" name="Option Button 12">
              <controlPr defaultSize="0" autoFill="0" autoLine="0" autoPict="0">
                <anchor moveWithCells="1">
                  <from>
                    <xdr:col>3</xdr:col>
                    <xdr:colOff>171450</xdr:colOff>
                    <xdr:row>112</xdr:row>
                    <xdr:rowOff>38100</xdr:rowOff>
                  </from>
                  <to>
                    <xdr:col>4</xdr:col>
                    <xdr:colOff>247650</xdr:colOff>
                    <xdr:row>112</xdr:row>
                    <xdr:rowOff>285750</xdr:rowOff>
                  </to>
                </anchor>
              </controlPr>
            </control>
          </mc:Choice>
        </mc:AlternateContent>
        <mc:AlternateContent xmlns:mc="http://schemas.openxmlformats.org/markup-compatibility/2006">
          <mc:Choice Requires="x14">
            <control shapeId="8205" r:id="rId16" name="Option Button 13">
              <controlPr defaultSize="0" autoFill="0" autoLine="0" autoPict="0">
                <anchor moveWithCells="1">
                  <from>
                    <xdr:col>3</xdr:col>
                    <xdr:colOff>171450</xdr:colOff>
                    <xdr:row>113</xdr:row>
                    <xdr:rowOff>38100</xdr:rowOff>
                  </from>
                  <to>
                    <xdr:col>4</xdr:col>
                    <xdr:colOff>247650</xdr:colOff>
                    <xdr:row>113</xdr:row>
                    <xdr:rowOff>285750</xdr:rowOff>
                  </to>
                </anchor>
              </controlPr>
            </control>
          </mc:Choice>
        </mc:AlternateContent>
        <mc:AlternateContent xmlns:mc="http://schemas.openxmlformats.org/markup-compatibility/2006">
          <mc:Choice Requires="x14">
            <control shapeId="8208" r:id="rId17" name="Group Box 16">
              <controlPr defaultSize="0" autoFill="0" autoPict="0">
                <anchor moveWithCells="1">
                  <from>
                    <xdr:col>3</xdr:col>
                    <xdr:colOff>0</xdr:colOff>
                    <xdr:row>106</xdr:row>
                    <xdr:rowOff>304800</xdr:rowOff>
                  </from>
                  <to>
                    <xdr:col>5</xdr:col>
                    <xdr:colOff>0</xdr:colOff>
                    <xdr:row>116</xdr:row>
                    <xdr:rowOff>0</xdr:rowOff>
                  </to>
                </anchor>
              </controlPr>
            </control>
          </mc:Choice>
        </mc:AlternateContent>
        <mc:AlternateContent xmlns:mc="http://schemas.openxmlformats.org/markup-compatibility/2006">
          <mc:Choice Requires="x14">
            <control shapeId="8210" r:id="rId18" name="Check Box 18">
              <controlPr defaultSize="0" autoFill="0" autoLine="0" autoPict="0">
                <anchor moveWithCells="1">
                  <from>
                    <xdr:col>5</xdr:col>
                    <xdr:colOff>28575</xdr:colOff>
                    <xdr:row>9</xdr:row>
                    <xdr:rowOff>38100</xdr:rowOff>
                  </from>
                  <to>
                    <xdr:col>5</xdr:col>
                    <xdr:colOff>266700</xdr:colOff>
                    <xdr:row>9</xdr:row>
                    <xdr:rowOff>295275</xdr:rowOff>
                  </to>
                </anchor>
              </controlPr>
            </control>
          </mc:Choice>
        </mc:AlternateContent>
        <mc:AlternateContent xmlns:mc="http://schemas.openxmlformats.org/markup-compatibility/2006">
          <mc:Choice Requires="x14">
            <control shapeId="8211" r:id="rId19" name="Check Box 19">
              <controlPr defaultSize="0" autoFill="0" autoLine="0" autoPict="0">
                <anchor moveWithCells="1">
                  <from>
                    <xdr:col>5</xdr:col>
                    <xdr:colOff>28575</xdr:colOff>
                    <xdr:row>10</xdr:row>
                    <xdr:rowOff>38100</xdr:rowOff>
                  </from>
                  <to>
                    <xdr:col>5</xdr:col>
                    <xdr:colOff>266700</xdr:colOff>
                    <xdr:row>10</xdr:row>
                    <xdr:rowOff>295275</xdr:rowOff>
                  </to>
                </anchor>
              </controlPr>
            </control>
          </mc:Choice>
        </mc:AlternateContent>
        <mc:AlternateContent xmlns:mc="http://schemas.openxmlformats.org/markup-compatibility/2006">
          <mc:Choice Requires="x14">
            <control shapeId="8212" r:id="rId20" name="Option Button 20">
              <controlPr defaultSize="0" autoFill="0" autoLine="0" autoPict="0">
                <anchor moveWithCells="1">
                  <from>
                    <xdr:col>17</xdr:col>
                    <xdr:colOff>171450</xdr:colOff>
                    <xdr:row>108</xdr:row>
                    <xdr:rowOff>38100</xdr:rowOff>
                  </from>
                  <to>
                    <xdr:col>18</xdr:col>
                    <xdr:colOff>247650</xdr:colOff>
                    <xdr:row>108</xdr:row>
                    <xdr:rowOff>285750</xdr:rowOff>
                  </to>
                </anchor>
              </controlPr>
            </control>
          </mc:Choice>
        </mc:AlternateContent>
        <mc:AlternateContent xmlns:mc="http://schemas.openxmlformats.org/markup-compatibility/2006">
          <mc:Choice Requires="x14">
            <control shapeId="8213" r:id="rId21" name="Option Button 21">
              <controlPr defaultSize="0" autoFill="0" autoLine="0" autoPict="0">
                <anchor moveWithCells="1">
                  <from>
                    <xdr:col>17</xdr:col>
                    <xdr:colOff>171450</xdr:colOff>
                    <xdr:row>109</xdr:row>
                    <xdr:rowOff>38100</xdr:rowOff>
                  </from>
                  <to>
                    <xdr:col>18</xdr:col>
                    <xdr:colOff>247650</xdr:colOff>
                    <xdr:row>109</xdr:row>
                    <xdr:rowOff>285750</xdr:rowOff>
                  </to>
                </anchor>
              </controlPr>
            </control>
          </mc:Choice>
        </mc:AlternateContent>
        <mc:AlternateContent xmlns:mc="http://schemas.openxmlformats.org/markup-compatibility/2006">
          <mc:Choice Requires="x14">
            <control shapeId="8214" r:id="rId22" name="Option Button 22">
              <controlPr defaultSize="0" autoFill="0" autoLine="0" autoPict="0">
                <anchor moveWithCells="1">
                  <from>
                    <xdr:col>17</xdr:col>
                    <xdr:colOff>171450</xdr:colOff>
                    <xdr:row>110</xdr:row>
                    <xdr:rowOff>38100</xdr:rowOff>
                  </from>
                  <to>
                    <xdr:col>18</xdr:col>
                    <xdr:colOff>247650</xdr:colOff>
                    <xdr:row>110</xdr:row>
                    <xdr:rowOff>285750</xdr:rowOff>
                  </to>
                </anchor>
              </controlPr>
            </control>
          </mc:Choice>
        </mc:AlternateContent>
        <mc:AlternateContent xmlns:mc="http://schemas.openxmlformats.org/markup-compatibility/2006">
          <mc:Choice Requires="x14">
            <control shapeId="8215" r:id="rId23" name="Option Button 23">
              <controlPr defaultSize="0" autoFill="0" autoLine="0" autoPict="0">
                <anchor moveWithCells="1">
                  <from>
                    <xdr:col>17</xdr:col>
                    <xdr:colOff>171450</xdr:colOff>
                    <xdr:row>111</xdr:row>
                    <xdr:rowOff>38100</xdr:rowOff>
                  </from>
                  <to>
                    <xdr:col>18</xdr:col>
                    <xdr:colOff>247650</xdr:colOff>
                    <xdr:row>111</xdr:row>
                    <xdr:rowOff>285750</xdr:rowOff>
                  </to>
                </anchor>
              </controlPr>
            </control>
          </mc:Choice>
        </mc:AlternateContent>
        <mc:AlternateContent xmlns:mc="http://schemas.openxmlformats.org/markup-compatibility/2006">
          <mc:Choice Requires="x14">
            <control shapeId="8216" r:id="rId24" name="Option Button 24">
              <controlPr defaultSize="0" autoFill="0" autoLine="0" autoPict="0">
                <anchor moveWithCells="1">
                  <from>
                    <xdr:col>17</xdr:col>
                    <xdr:colOff>171450</xdr:colOff>
                    <xdr:row>112</xdr:row>
                    <xdr:rowOff>38100</xdr:rowOff>
                  </from>
                  <to>
                    <xdr:col>18</xdr:col>
                    <xdr:colOff>247650</xdr:colOff>
                    <xdr:row>112</xdr:row>
                    <xdr:rowOff>285750</xdr:rowOff>
                  </to>
                </anchor>
              </controlPr>
            </control>
          </mc:Choice>
        </mc:AlternateContent>
        <mc:AlternateContent xmlns:mc="http://schemas.openxmlformats.org/markup-compatibility/2006">
          <mc:Choice Requires="x14">
            <control shapeId="8217" r:id="rId25" name="Option Button 25">
              <controlPr defaultSize="0" autoFill="0" autoLine="0" autoPict="0">
                <anchor moveWithCells="1">
                  <from>
                    <xdr:col>17</xdr:col>
                    <xdr:colOff>171450</xdr:colOff>
                    <xdr:row>113</xdr:row>
                    <xdr:rowOff>38100</xdr:rowOff>
                  </from>
                  <to>
                    <xdr:col>18</xdr:col>
                    <xdr:colOff>247650</xdr:colOff>
                    <xdr:row>113</xdr:row>
                    <xdr:rowOff>285750</xdr:rowOff>
                  </to>
                </anchor>
              </controlPr>
            </control>
          </mc:Choice>
        </mc:AlternateContent>
        <mc:AlternateContent xmlns:mc="http://schemas.openxmlformats.org/markup-compatibility/2006">
          <mc:Choice Requires="x14">
            <control shapeId="8220" r:id="rId26" name="Group Box 28">
              <controlPr defaultSize="0" autoFill="0" autoPict="0">
                <anchor moveWithCells="1">
                  <from>
                    <xdr:col>17</xdr:col>
                    <xdr:colOff>0</xdr:colOff>
                    <xdr:row>106</xdr:row>
                    <xdr:rowOff>304800</xdr:rowOff>
                  </from>
                  <to>
                    <xdr:col>19</xdr:col>
                    <xdr:colOff>0</xdr:colOff>
                    <xdr:row>116</xdr:row>
                    <xdr:rowOff>0</xdr:rowOff>
                  </to>
                </anchor>
              </controlPr>
            </control>
          </mc:Choice>
        </mc:AlternateContent>
        <mc:AlternateContent xmlns:mc="http://schemas.openxmlformats.org/markup-compatibility/2006">
          <mc:Choice Requires="x14">
            <control shapeId="8221" r:id="rId27" name="Option Button 29">
              <controlPr defaultSize="0" autoFill="0" autoLine="0" autoPict="0">
                <anchor moveWithCells="1">
                  <from>
                    <xdr:col>3</xdr:col>
                    <xdr:colOff>171450</xdr:colOff>
                    <xdr:row>107</xdr:row>
                    <xdr:rowOff>38100</xdr:rowOff>
                  </from>
                  <to>
                    <xdr:col>4</xdr:col>
                    <xdr:colOff>247650</xdr:colOff>
                    <xdr:row>107</xdr:row>
                    <xdr:rowOff>285750</xdr:rowOff>
                  </to>
                </anchor>
              </controlPr>
            </control>
          </mc:Choice>
        </mc:AlternateContent>
        <mc:AlternateContent xmlns:mc="http://schemas.openxmlformats.org/markup-compatibility/2006">
          <mc:Choice Requires="x14">
            <control shapeId="8222" r:id="rId28" name="Option Button 30">
              <controlPr defaultSize="0" autoFill="0" autoLine="0" autoPict="0">
                <anchor moveWithCells="1">
                  <from>
                    <xdr:col>17</xdr:col>
                    <xdr:colOff>171450</xdr:colOff>
                    <xdr:row>107</xdr:row>
                    <xdr:rowOff>38100</xdr:rowOff>
                  </from>
                  <to>
                    <xdr:col>18</xdr:col>
                    <xdr:colOff>247650</xdr:colOff>
                    <xdr:row>107</xdr:row>
                    <xdr:rowOff>285750</xdr:rowOff>
                  </to>
                </anchor>
              </controlPr>
            </control>
          </mc:Choice>
        </mc:AlternateContent>
        <mc:AlternateContent xmlns:mc="http://schemas.openxmlformats.org/markup-compatibility/2006">
          <mc:Choice Requires="x14">
            <control shapeId="8209" r:id="rId29" name="Check Box 17">
              <controlPr defaultSize="0" autoFill="0" autoLine="0" autoPict="0">
                <anchor moveWithCells="1">
                  <from>
                    <xdr:col>30</xdr:col>
                    <xdr:colOff>28575</xdr:colOff>
                    <xdr:row>37</xdr:row>
                    <xdr:rowOff>38100</xdr:rowOff>
                  </from>
                  <to>
                    <xdr:col>30</xdr:col>
                    <xdr:colOff>266700</xdr:colOff>
                    <xdr:row>37</xdr:row>
                    <xdr:rowOff>295275</xdr:rowOff>
                  </to>
                </anchor>
              </controlPr>
            </control>
          </mc:Choice>
        </mc:AlternateContent>
        <mc:AlternateContent xmlns:mc="http://schemas.openxmlformats.org/markup-compatibility/2006">
          <mc:Choice Requires="x14">
            <control shapeId="8224" r:id="rId30" name="Option Button 32">
              <controlPr defaultSize="0" autoFill="0" autoLine="0" autoPict="0">
                <anchor moveWithCells="1">
                  <from>
                    <xdr:col>3</xdr:col>
                    <xdr:colOff>171450</xdr:colOff>
                    <xdr:row>114</xdr:row>
                    <xdr:rowOff>38100</xdr:rowOff>
                  </from>
                  <to>
                    <xdr:col>4</xdr:col>
                    <xdr:colOff>247650</xdr:colOff>
                    <xdr:row>114</xdr:row>
                    <xdr:rowOff>285750</xdr:rowOff>
                  </to>
                </anchor>
              </controlPr>
            </control>
          </mc:Choice>
        </mc:AlternateContent>
        <mc:AlternateContent xmlns:mc="http://schemas.openxmlformats.org/markup-compatibility/2006">
          <mc:Choice Requires="x14">
            <control shapeId="8225" r:id="rId31" name="Option Button 33">
              <controlPr defaultSize="0" autoFill="0" autoLine="0" autoPict="0">
                <anchor moveWithCells="1">
                  <from>
                    <xdr:col>3</xdr:col>
                    <xdr:colOff>171450</xdr:colOff>
                    <xdr:row>115</xdr:row>
                    <xdr:rowOff>38100</xdr:rowOff>
                  </from>
                  <to>
                    <xdr:col>4</xdr:col>
                    <xdr:colOff>247650</xdr:colOff>
                    <xdr:row>115</xdr:row>
                    <xdr:rowOff>285750</xdr:rowOff>
                  </to>
                </anchor>
              </controlPr>
            </control>
          </mc:Choice>
        </mc:AlternateContent>
        <mc:AlternateContent xmlns:mc="http://schemas.openxmlformats.org/markup-compatibility/2006">
          <mc:Choice Requires="x14">
            <control shapeId="8226" r:id="rId32" name="Option Button 34">
              <controlPr defaultSize="0" autoFill="0" autoLine="0" autoPict="0">
                <anchor moveWithCells="1">
                  <from>
                    <xdr:col>17</xdr:col>
                    <xdr:colOff>171450</xdr:colOff>
                    <xdr:row>114</xdr:row>
                    <xdr:rowOff>38100</xdr:rowOff>
                  </from>
                  <to>
                    <xdr:col>18</xdr:col>
                    <xdr:colOff>247650</xdr:colOff>
                    <xdr:row>114</xdr:row>
                    <xdr:rowOff>285750</xdr:rowOff>
                  </to>
                </anchor>
              </controlPr>
            </control>
          </mc:Choice>
        </mc:AlternateContent>
        <mc:AlternateContent xmlns:mc="http://schemas.openxmlformats.org/markup-compatibility/2006">
          <mc:Choice Requires="x14">
            <control shapeId="8227" r:id="rId33" name="Option Button 35">
              <controlPr defaultSize="0" autoFill="0" autoLine="0" autoPict="0">
                <anchor moveWithCells="1">
                  <from>
                    <xdr:col>17</xdr:col>
                    <xdr:colOff>171450</xdr:colOff>
                    <xdr:row>115</xdr:row>
                    <xdr:rowOff>38100</xdr:rowOff>
                  </from>
                  <to>
                    <xdr:col>18</xdr:col>
                    <xdr:colOff>247650</xdr:colOff>
                    <xdr:row>115</xdr:row>
                    <xdr:rowOff>285750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tabColor theme="8" tint="0.79998168889431442"/>
  </sheetPr>
  <dimension ref="A1:AT144"/>
  <sheetViews>
    <sheetView showGridLines="0" workbookViewId="0"/>
  </sheetViews>
  <sheetFormatPr defaultRowHeight="17.25" outlineLevelCol="1"/>
  <cols>
    <col min="1" max="5" width="3.625" style="44" customWidth="1"/>
    <col min="6" max="6" width="3.625" style="121" customWidth="1"/>
    <col min="7" max="36" width="3.625" style="44" customWidth="1"/>
    <col min="37" max="37" width="8.625" style="197" hidden="1" customWidth="1" outlineLevel="1"/>
    <col min="38" max="38" width="3.625" style="184" hidden="1" customWidth="1" outlineLevel="1"/>
    <col min="39" max="39" width="10.25" style="184" hidden="1" customWidth="1" outlineLevel="1"/>
    <col min="40" max="41" width="3.625" style="184" hidden="1" customWidth="1" outlineLevel="1"/>
    <col min="42" max="42" width="3.625" style="184" customWidth="1" collapsed="1"/>
    <col min="43" max="46" width="3.625" style="184" customWidth="1"/>
    <col min="47" max="49" width="3.625" style="44" customWidth="1"/>
    <col min="50" max="16384" width="9" style="44"/>
  </cols>
  <sheetData>
    <row r="1" spans="1:39" ht="24.95" customHeight="1">
      <c r="A1" s="44" t="s">
        <v>206</v>
      </c>
    </row>
    <row r="2" spans="1:39" ht="15" customHeight="1"/>
    <row r="3" spans="1:39" ht="24.95" customHeight="1">
      <c r="A3" s="598" t="s">
        <v>207</v>
      </c>
      <c r="B3" s="598"/>
      <c r="C3" s="598"/>
      <c r="D3" s="598"/>
      <c r="E3" s="598"/>
      <c r="F3" s="598"/>
      <c r="G3" s="598"/>
      <c r="H3" s="598"/>
      <c r="I3" s="598"/>
      <c r="J3" s="598"/>
      <c r="K3" s="598"/>
      <c r="L3" s="598"/>
      <c r="M3" s="598"/>
      <c r="N3" s="598"/>
      <c r="O3" s="598"/>
      <c r="P3" s="598"/>
      <c r="Q3" s="598"/>
      <c r="R3" s="598"/>
      <c r="S3" s="598"/>
      <c r="T3" s="598"/>
      <c r="U3" s="598"/>
      <c r="V3" s="598"/>
      <c r="W3" s="598"/>
      <c r="X3" s="598"/>
      <c r="Y3" s="598"/>
      <c r="Z3" s="598"/>
      <c r="AA3" s="598"/>
      <c r="AB3" s="598"/>
      <c r="AC3" s="598"/>
      <c r="AD3" s="598"/>
      <c r="AE3" s="598"/>
      <c r="AF3" s="598"/>
      <c r="AG3" s="598"/>
      <c r="AH3" s="598"/>
    </row>
    <row r="4" spans="1:39" ht="15" customHeight="1">
      <c r="A4" s="122"/>
      <c r="B4" s="122"/>
      <c r="C4" s="122"/>
      <c r="D4" s="122"/>
      <c r="E4" s="122"/>
      <c r="G4" s="122"/>
      <c r="H4" s="122"/>
      <c r="I4" s="122"/>
    </row>
    <row r="5" spans="1:39" ht="24.95" customHeight="1">
      <c r="A5" s="35" t="s">
        <v>28</v>
      </c>
      <c r="B5" s="569" t="s">
        <v>29</v>
      </c>
      <c r="C5" s="569"/>
      <c r="D5" s="569"/>
      <c r="E5" s="569"/>
      <c r="F5" s="569"/>
      <c r="G5" s="569"/>
      <c r="H5" s="601" t="str">
        <f>IF('様式95_外来・在宅ベースアップ評価料（Ⅰ）'!H5=0,"",'様式95_外来・在宅ベースアップ評価料（Ⅰ）'!H5)</f>
        <v/>
      </c>
      <c r="I5" s="601"/>
      <c r="J5" s="601"/>
      <c r="K5" s="601"/>
      <c r="L5" s="601"/>
      <c r="M5" s="601"/>
      <c r="N5" s="601"/>
      <c r="O5" s="601"/>
      <c r="P5" s="601"/>
      <c r="Q5" s="601"/>
      <c r="R5" s="601"/>
      <c r="S5" s="601"/>
      <c r="T5" s="601"/>
    </row>
    <row r="6" spans="1:39" ht="24.95" customHeight="1">
      <c r="B6" s="569" t="s">
        <v>30</v>
      </c>
      <c r="C6" s="569"/>
      <c r="D6" s="569"/>
      <c r="E6" s="569"/>
      <c r="F6" s="569"/>
      <c r="G6" s="569"/>
      <c r="H6" s="599" t="str">
        <f>'様式95_外来・在宅ベースアップ評価料（Ⅰ）'!H6</f>
        <v/>
      </c>
      <c r="I6" s="599"/>
      <c r="J6" s="599"/>
      <c r="K6" s="599"/>
      <c r="L6" s="599"/>
      <c r="M6" s="599"/>
      <c r="N6" s="599"/>
      <c r="O6" s="599"/>
      <c r="P6" s="599"/>
      <c r="Q6" s="599"/>
      <c r="R6" s="599"/>
      <c r="S6" s="599"/>
      <c r="T6" s="599"/>
    </row>
    <row r="7" spans="1:39" ht="15" customHeight="1">
      <c r="A7" s="35"/>
      <c r="B7" s="121"/>
      <c r="D7" s="122"/>
      <c r="E7" s="122"/>
      <c r="G7" s="122"/>
      <c r="H7" s="122"/>
      <c r="I7" s="122"/>
      <c r="J7" s="122"/>
      <c r="K7" s="122"/>
      <c r="L7" s="122"/>
      <c r="M7" s="122"/>
      <c r="N7" s="122"/>
      <c r="O7" s="122"/>
      <c r="P7" s="122"/>
      <c r="Q7" s="122"/>
      <c r="R7" s="122"/>
      <c r="S7" s="122"/>
    </row>
    <row r="8" spans="1:39" ht="24.95" customHeight="1">
      <c r="A8" s="35" t="s">
        <v>31</v>
      </c>
      <c r="B8" s="121" t="s">
        <v>58</v>
      </c>
      <c r="C8" s="122"/>
      <c r="D8" s="122"/>
      <c r="E8" s="122"/>
      <c r="H8" s="122"/>
      <c r="I8" s="122"/>
      <c r="J8" s="122"/>
      <c r="K8" s="122"/>
      <c r="L8" s="122"/>
      <c r="M8" s="122"/>
      <c r="N8" s="122"/>
      <c r="O8" s="122"/>
      <c r="P8" s="122"/>
      <c r="Q8" s="122"/>
      <c r="R8" s="122"/>
      <c r="S8" s="122"/>
    </row>
    <row r="9" spans="1:39" ht="24.95" customHeight="1">
      <c r="A9" s="35"/>
      <c r="B9" s="121"/>
      <c r="C9" s="122"/>
      <c r="D9" s="122"/>
      <c r="E9" s="122"/>
      <c r="H9" s="122"/>
      <c r="I9" s="122"/>
      <c r="J9" s="122"/>
      <c r="K9" s="121" t="s">
        <v>59</v>
      </c>
      <c r="L9" s="122"/>
      <c r="M9" s="122"/>
      <c r="N9" s="122"/>
      <c r="O9" s="122"/>
      <c r="P9" s="122"/>
      <c r="Q9" s="122"/>
      <c r="R9" s="122"/>
      <c r="S9" s="122"/>
    </row>
    <row r="10" spans="1:39" ht="24.95" customHeight="1">
      <c r="A10" s="35"/>
      <c r="B10" s="122"/>
      <c r="C10" s="122"/>
      <c r="D10" s="122"/>
      <c r="E10" s="122"/>
      <c r="F10" s="182"/>
      <c r="G10" s="121" t="s">
        <v>60</v>
      </c>
      <c r="H10" s="122"/>
      <c r="I10" s="122"/>
      <c r="J10" s="590"/>
      <c r="K10" s="596"/>
      <c r="L10" s="590" t="s">
        <v>61</v>
      </c>
      <c r="M10" s="590"/>
      <c r="N10" s="596"/>
      <c r="O10" s="590" t="s">
        <v>62</v>
      </c>
      <c r="P10" s="590"/>
      <c r="Q10" s="596"/>
      <c r="R10" s="590" t="s">
        <v>63</v>
      </c>
      <c r="S10" s="590"/>
      <c r="T10" s="596"/>
      <c r="U10" s="590" t="s">
        <v>64</v>
      </c>
      <c r="V10" s="590"/>
      <c r="W10" s="590"/>
      <c r="AM10" s="184" t="b">
        <v>0</v>
      </c>
    </row>
    <row r="11" spans="1:39" ht="24.95" customHeight="1">
      <c r="A11" s="35"/>
      <c r="B11" s="122"/>
      <c r="C11" s="122"/>
      <c r="D11" s="122"/>
      <c r="E11" s="122"/>
      <c r="F11" s="182"/>
      <c r="G11" s="121" t="s">
        <v>65</v>
      </c>
      <c r="H11" s="122"/>
      <c r="I11" s="122"/>
      <c r="J11" s="590"/>
      <c r="K11" s="596"/>
      <c r="L11" s="590"/>
      <c r="M11" s="590"/>
      <c r="N11" s="596"/>
      <c r="O11" s="590"/>
      <c r="P11" s="590"/>
      <c r="Q11" s="596"/>
      <c r="R11" s="590"/>
      <c r="S11" s="590"/>
      <c r="T11" s="596"/>
      <c r="U11" s="590"/>
      <c r="V11" s="590"/>
      <c r="W11" s="590"/>
      <c r="X11" s="121"/>
      <c r="Y11" s="121"/>
      <c r="AM11" s="184" t="b">
        <v>0</v>
      </c>
    </row>
    <row r="12" spans="1:39" ht="24.95" customHeight="1">
      <c r="A12" s="35"/>
      <c r="B12" s="122"/>
      <c r="C12" s="122"/>
      <c r="D12" s="122"/>
      <c r="E12" s="43"/>
      <c r="F12" s="46" t="s">
        <v>66</v>
      </c>
      <c r="G12" s="122"/>
      <c r="H12" s="122"/>
      <c r="I12" s="121"/>
      <c r="J12" s="121"/>
      <c r="K12" s="122"/>
      <c r="L12" s="122"/>
      <c r="M12" s="121"/>
      <c r="N12" s="121"/>
      <c r="O12" s="121"/>
      <c r="P12" s="122"/>
      <c r="Q12" s="263"/>
      <c r="R12" s="263"/>
      <c r="S12" s="264"/>
      <c r="T12" s="263"/>
      <c r="U12" s="263"/>
      <c r="V12" s="264"/>
      <c r="W12" s="263"/>
      <c r="X12" s="263"/>
      <c r="Y12" s="264"/>
      <c r="Z12" s="264"/>
      <c r="AA12" s="264"/>
      <c r="AB12" s="264"/>
      <c r="AC12" s="264"/>
    </row>
    <row r="13" spans="1:39" ht="24.95" customHeight="1">
      <c r="A13" s="35"/>
      <c r="B13" s="122"/>
      <c r="C13" s="122"/>
      <c r="D13" s="122"/>
      <c r="E13" s="122"/>
      <c r="F13" s="46" t="s">
        <v>67</v>
      </c>
      <c r="G13" s="122"/>
      <c r="H13" s="122"/>
      <c r="I13" s="121"/>
      <c r="J13" s="121"/>
      <c r="K13" s="122"/>
      <c r="L13" s="122"/>
      <c r="M13" s="121"/>
      <c r="N13" s="121"/>
      <c r="O13" s="121"/>
      <c r="P13" s="122"/>
      <c r="Q13" s="263"/>
      <c r="R13" s="263"/>
      <c r="S13" s="264"/>
      <c r="T13" s="263"/>
      <c r="U13" s="263"/>
      <c r="V13" s="264"/>
      <c r="W13" s="263"/>
      <c r="X13" s="263"/>
      <c r="Y13" s="264"/>
      <c r="Z13" s="264"/>
      <c r="AA13" s="264"/>
      <c r="AB13" s="264"/>
      <c r="AC13" s="264"/>
    </row>
    <row r="14" spans="1:39" ht="24.95" customHeight="1">
      <c r="A14" s="35"/>
      <c r="B14" s="122"/>
      <c r="C14" s="122"/>
      <c r="D14" s="122"/>
      <c r="E14" s="122"/>
      <c r="F14" s="46" t="s">
        <v>68</v>
      </c>
      <c r="G14" s="122"/>
      <c r="H14" s="122"/>
      <c r="I14" s="121"/>
      <c r="J14" s="121"/>
      <c r="K14" s="122"/>
      <c r="L14" s="122"/>
      <c r="M14" s="121"/>
      <c r="N14" s="121"/>
      <c r="O14" s="121"/>
      <c r="P14" s="122"/>
      <c r="Q14" s="263"/>
      <c r="R14" s="263"/>
      <c r="S14" s="264"/>
      <c r="T14" s="263"/>
      <c r="U14" s="263"/>
      <c r="V14" s="264"/>
      <c r="W14" s="263"/>
      <c r="X14" s="263"/>
      <c r="Y14" s="264"/>
      <c r="Z14" s="264"/>
      <c r="AA14" s="264"/>
      <c r="AB14" s="264"/>
      <c r="AC14" s="264"/>
    </row>
    <row r="15" spans="1:39" ht="24.95" customHeight="1">
      <c r="A15" s="35"/>
      <c r="B15" s="122"/>
      <c r="C15" s="122"/>
      <c r="D15" s="122"/>
      <c r="E15" s="122"/>
      <c r="F15" s="170"/>
      <c r="G15" s="572" t="s">
        <v>69</v>
      </c>
      <c r="H15" s="573"/>
      <c r="I15" s="573"/>
      <c r="J15" s="574"/>
      <c r="K15" s="575" t="s">
        <v>70</v>
      </c>
      <c r="L15" s="575"/>
      <c r="M15" s="575"/>
      <c r="N15" s="575"/>
      <c r="O15" s="121"/>
      <c r="P15" s="122"/>
      <c r="Q15" s="263"/>
      <c r="R15" s="263"/>
      <c r="S15" s="264"/>
      <c r="T15" s="263"/>
      <c r="U15" s="263"/>
      <c r="V15" s="264"/>
      <c r="W15" s="263"/>
      <c r="X15" s="263"/>
      <c r="Y15" s="264"/>
      <c r="Z15" s="264"/>
      <c r="AA15" s="264"/>
      <c r="AB15" s="264"/>
      <c r="AC15" s="264"/>
    </row>
    <row r="16" spans="1:39" ht="24.95" customHeight="1">
      <c r="A16" s="35"/>
      <c r="B16" s="122"/>
      <c r="C16" s="122"/>
      <c r="D16" s="122"/>
      <c r="E16" s="122"/>
      <c r="F16" s="41"/>
      <c r="G16" s="572" t="s">
        <v>71</v>
      </c>
      <c r="H16" s="573"/>
      <c r="I16" s="573"/>
      <c r="J16" s="574"/>
      <c r="K16" s="576" t="s">
        <v>71</v>
      </c>
      <c r="L16" s="577"/>
      <c r="M16" s="577"/>
      <c r="N16" s="578"/>
      <c r="O16" s="121"/>
      <c r="P16" s="122"/>
      <c r="Q16" s="263"/>
      <c r="R16" s="263"/>
      <c r="S16" s="264"/>
      <c r="T16" s="263"/>
      <c r="U16" s="263"/>
      <c r="V16" s="264"/>
      <c r="W16" s="263"/>
      <c r="X16" s="263"/>
      <c r="Y16" s="264"/>
      <c r="Z16" s="264"/>
      <c r="AA16" s="264"/>
      <c r="AB16" s="264"/>
      <c r="AC16" s="264"/>
    </row>
    <row r="17" spans="1:37" ht="24.95" customHeight="1">
      <c r="A17" s="35"/>
      <c r="B17" s="122"/>
      <c r="C17" s="122"/>
      <c r="D17" s="122"/>
      <c r="E17" s="122"/>
      <c r="F17" s="41"/>
      <c r="G17" s="572" t="s">
        <v>72</v>
      </c>
      <c r="H17" s="573"/>
      <c r="I17" s="573"/>
      <c r="J17" s="574"/>
      <c r="K17" s="579"/>
      <c r="L17" s="580"/>
      <c r="M17" s="580"/>
      <c r="N17" s="581"/>
      <c r="O17" s="121"/>
      <c r="P17" s="122"/>
      <c r="Q17" s="263"/>
      <c r="R17" s="263"/>
      <c r="S17" s="264"/>
      <c r="T17" s="263"/>
      <c r="U17" s="263"/>
      <c r="V17" s="264"/>
      <c r="W17" s="263"/>
      <c r="X17" s="263"/>
      <c r="Y17" s="264"/>
      <c r="Z17" s="264"/>
      <c r="AA17" s="264"/>
      <c r="AB17" s="264"/>
      <c r="AC17" s="264"/>
    </row>
    <row r="18" spans="1:37" ht="24.95" customHeight="1">
      <c r="A18" s="35"/>
      <c r="B18" s="122"/>
      <c r="C18" s="122"/>
      <c r="D18" s="122"/>
      <c r="E18" s="122"/>
      <c r="F18" s="41"/>
      <c r="G18" s="572" t="s">
        <v>73</v>
      </c>
      <c r="H18" s="573"/>
      <c r="I18" s="573"/>
      <c r="J18" s="574"/>
      <c r="K18" s="582"/>
      <c r="L18" s="583"/>
      <c r="M18" s="583"/>
      <c r="N18" s="584"/>
      <c r="O18" s="121"/>
      <c r="P18" s="122"/>
      <c r="Q18" s="263"/>
      <c r="R18" s="263"/>
      <c r="S18" s="264"/>
      <c r="T18" s="263"/>
      <c r="U18" s="263"/>
      <c r="V18" s="264"/>
      <c r="W18" s="263"/>
      <c r="X18" s="263"/>
      <c r="Y18" s="264"/>
      <c r="Z18" s="264"/>
      <c r="AA18" s="264"/>
      <c r="AB18" s="264"/>
      <c r="AC18" s="264"/>
    </row>
    <row r="19" spans="1:37" ht="24.95" customHeight="1">
      <c r="A19" s="35"/>
      <c r="B19" s="122"/>
      <c r="C19" s="122"/>
      <c r="D19" s="122"/>
      <c r="E19" s="122"/>
      <c r="F19" s="41"/>
      <c r="G19" s="572" t="s">
        <v>74</v>
      </c>
      <c r="H19" s="573"/>
      <c r="I19" s="573"/>
      <c r="J19" s="574"/>
      <c r="K19" s="576" t="s">
        <v>74</v>
      </c>
      <c r="L19" s="577"/>
      <c r="M19" s="577"/>
      <c r="N19" s="578"/>
      <c r="O19" s="121"/>
      <c r="P19" s="122"/>
      <c r="Q19" s="263"/>
      <c r="R19" s="263"/>
      <c r="S19" s="264"/>
      <c r="T19" s="263"/>
      <c r="U19" s="263"/>
      <c r="V19" s="264"/>
      <c r="W19" s="263"/>
      <c r="X19" s="263"/>
      <c r="Y19" s="264"/>
      <c r="Z19" s="264"/>
      <c r="AA19" s="264"/>
      <c r="AB19" s="264"/>
      <c r="AC19" s="264"/>
    </row>
    <row r="20" spans="1:37" ht="24.95" customHeight="1">
      <c r="A20" s="35"/>
      <c r="B20" s="122"/>
      <c r="C20" s="122"/>
      <c r="D20" s="122"/>
      <c r="E20" s="122"/>
      <c r="F20" s="41"/>
      <c r="G20" s="572" t="s">
        <v>75</v>
      </c>
      <c r="H20" s="573"/>
      <c r="I20" s="573"/>
      <c r="J20" s="574"/>
      <c r="K20" s="579"/>
      <c r="L20" s="580"/>
      <c r="M20" s="580"/>
      <c r="N20" s="581"/>
      <c r="O20" s="121"/>
      <c r="P20" s="122"/>
      <c r="Q20" s="263"/>
      <c r="R20" s="263"/>
      <c r="S20" s="264"/>
      <c r="T20" s="263"/>
      <c r="U20" s="263"/>
      <c r="V20" s="264"/>
      <c r="W20" s="263"/>
      <c r="X20" s="263"/>
      <c r="Y20" s="264"/>
      <c r="Z20" s="264"/>
      <c r="AA20" s="264"/>
      <c r="AB20" s="264"/>
      <c r="AC20" s="264"/>
    </row>
    <row r="21" spans="1:37" ht="24.95" customHeight="1">
      <c r="A21" s="35"/>
      <c r="B21" s="122"/>
      <c r="C21" s="122"/>
      <c r="D21" s="122"/>
      <c r="E21" s="122"/>
      <c r="F21" s="41"/>
      <c r="G21" s="572" t="s">
        <v>76</v>
      </c>
      <c r="H21" s="573"/>
      <c r="I21" s="573"/>
      <c r="J21" s="574"/>
      <c r="K21" s="582"/>
      <c r="L21" s="583"/>
      <c r="M21" s="583"/>
      <c r="N21" s="584"/>
      <c r="O21" s="121"/>
      <c r="P21" s="122"/>
      <c r="Q21" s="263"/>
      <c r="R21" s="263"/>
      <c r="S21" s="264"/>
      <c r="T21" s="263"/>
      <c r="U21" s="263"/>
      <c r="V21" s="264"/>
      <c r="W21" s="263"/>
      <c r="X21" s="263"/>
      <c r="Y21" s="264"/>
      <c r="Z21" s="264"/>
      <c r="AA21" s="264"/>
      <c r="AB21" s="264"/>
      <c r="AC21" s="264"/>
    </row>
    <row r="22" spans="1:37" ht="24.95" customHeight="1">
      <c r="A22" s="35"/>
      <c r="B22" s="122"/>
      <c r="C22" s="122"/>
      <c r="D22" s="122"/>
      <c r="E22" s="122"/>
      <c r="F22" s="41"/>
      <c r="G22" s="572" t="s">
        <v>77</v>
      </c>
      <c r="H22" s="573"/>
      <c r="I22" s="573"/>
      <c r="J22" s="574"/>
      <c r="K22" s="576" t="s">
        <v>77</v>
      </c>
      <c r="L22" s="577"/>
      <c r="M22" s="577"/>
      <c r="N22" s="578"/>
      <c r="O22" s="121"/>
      <c r="P22" s="122"/>
      <c r="Q22" s="263"/>
      <c r="R22" s="263"/>
      <c r="S22" s="264"/>
      <c r="T22" s="263"/>
      <c r="U22" s="263"/>
      <c r="V22" s="264"/>
      <c r="W22" s="263"/>
      <c r="X22" s="263"/>
      <c r="Y22" s="264"/>
      <c r="Z22" s="264"/>
      <c r="AA22" s="264"/>
      <c r="AB22" s="264"/>
      <c r="AC22" s="264"/>
    </row>
    <row r="23" spans="1:37" ht="24.95" customHeight="1">
      <c r="A23" s="35"/>
      <c r="B23" s="122"/>
      <c r="C23" s="122"/>
      <c r="D23" s="122"/>
      <c r="E23" s="122"/>
      <c r="F23" s="41"/>
      <c r="G23" s="572" t="s">
        <v>78</v>
      </c>
      <c r="H23" s="573"/>
      <c r="I23" s="573"/>
      <c r="J23" s="574"/>
      <c r="K23" s="579"/>
      <c r="L23" s="580"/>
      <c r="M23" s="580"/>
      <c r="N23" s="581"/>
      <c r="O23" s="121"/>
      <c r="P23" s="122"/>
      <c r="Q23" s="263"/>
      <c r="R23" s="263"/>
      <c r="S23" s="264"/>
      <c r="T23" s="263"/>
      <c r="U23" s="263"/>
      <c r="V23" s="264"/>
      <c r="W23" s="263"/>
      <c r="X23" s="263"/>
      <c r="Y23" s="264"/>
      <c r="Z23" s="264"/>
      <c r="AA23" s="264"/>
      <c r="AB23" s="264"/>
      <c r="AC23" s="264"/>
    </row>
    <row r="24" spans="1:37" ht="24.95" customHeight="1">
      <c r="A24" s="35"/>
      <c r="B24" s="122"/>
      <c r="C24" s="122"/>
      <c r="D24" s="122"/>
      <c r="E24" s="122"/>
      <c r="F24" s="41"/>
      <c r="G24" s="572" t="s">
        <v>79</v>
      </c>
      <c r="H24" s="573"/>
      <c r="I24" s="573"/>
      <c r="J24" s="574"/>
      <c r="K24" s="582"/>
      <c r="L24" s="583"/>
      <c r="M24" s="583"/>
      <c r="N24" s="584"/>
      <c r="O24" s="121"/>
      <c r="P24" s="122"/>
      <c r="Q24" s="263"/>
      <c r="R24" s="263"/>
      <c r="S24" s="264"/>
      <c r="T24" s="263"/>
      <c r="U24" s="263"/>
      <c r="V24" s="264"/>
      <c r="W24" s="263"/>
      <c r="X24" s="263"/>
      <c r="Y24" s="264"/>
      <c r="Z24" s="264"/>
      <c r="AA24" s="264"/>
      <c r="AB24" s="264"/>
      <c r="AC24" s="264"/>
    </row>
    <row r="25" spans="1:37" ht="24.95" customHeight="1">
      <c r="A25" s="35"/>
      <c r="B25" s="122"/>
      <c r="C25" s="122"/>
      <c r="D25" s="122"/>
      <c r="E25" s="122"/>
      <c r="F25" s="41"/>
      <c r="G25" s="572" t="s">
        <v>80</v>
      </c>
      <c r="H25" s="573"/>
      <c r="I25" s="573"/>
      <c r="J25" s="574"/>
      <c r="K25" s="576" t="s">
        <v>80</v>
      </c>
      <c r="L25" s="577"/>
      <c r="M25" s="577"/>
      <c r="N25" s="578"/>
      <c r="O25" s="121"/>
      <c r="P25" s="122"/>
      <c r="Q25" s="263"/>
      <c r="R25" s="263"/>
      <c r="S25" s="264"/>
      <c r="T25" s="263"/>
      <c r="U25" s="263"/>
      <c r="V25" s="264"/>
      <c r="W25" s="263"/>
      <c r="X25" s="263"/>
      <c r="Y25" s="264"/>
      <c r="Z25" s="264"/>
      <c r="AA25" s="264"/>
      <c r="AB25" s="264"/>
      <c r="AC25" s="264"/>
    </row>
    <row r="26" spans="1:37" ht="24.95" customHeight="1">
      <c r="A26" s="35"/>
      <c r="B26" s="122"/>
      <c r="C26" s="122"/>
      <c r="D26" s="122"/>
      <c r="E26" s="122"/>
      <c r="F26" s="41"/>
      <c r="G26" s="572" t="s">
        <v>81</v>
      </c>
      <c r="H26" s="573"/>
      <c r="I26" s="573"/>
      <c r="J26" s="574"/>
      <c r="K26" s="579"/>
      <c r="L26" s="580"/>
      <c r="M26" s="580"/>
      <c r="N26" s="581"/>
      <c r="O26" s="121"/>
      <c r="P26" s="122"/>
      <c r="Q26" s="263"/>
      <c r="R26" s="263"/>
      <c r="S26" s="264"/>
      <c r="T26" s="263"/>
      <c r="U26" s="263"/>
      <c r="V26" s="264"/>
      <c r="W26" s="263"/>
      <c r="X26" s="263"/>
      <c r="Y26" s="264"/>
      <c r="Z26" s="264"/>
      <c r="AA26" s="264"/>
      <c r="AB26" s="264"/>
      <c r="AC26" s="264"/>
    </row>
    <row r="27" spans="1:37" ht="24.95" customHeight="1">
      <c r="A27" s="35"/>
      <c r="B27" s="122"/>
      <c r="C27" s="122"/>
      <c r="D27" s="122"/>
      <c r="E27" s="122"/>
      <c r="F27" s="41"/>
      <c r="G27" s="572" t="s">
        <v>82</v>
      </c>
      <c r="H27" s="573"/>
      <c r="I27" s="573"/>
      <c r="J27" s="574"/>
      <c r="K27" s="582"/>
      <c r="L27" s="583"/>
      <c r="M27" s="583"/>
      <c r="N27" s="584"/>
      <c r="O27" s="121"/>
      <c r="P27" s="122"/>
      <c r="Q27" s="263"/>
      <c r="R27" s="263"/>
      <c r="S27" s="264"/>
      <c r="T27" s="263"/>
      <c r="U27" s="263"/>
      <c r="V27" s="264"/>
      <c r="W27" s="263"/>
      <c r="X27" s="263"/>
      <c r="Y27" s="264"/>
      <c r="Z27" s="264"/>
      <c r="AA27" s="264"/>
      <c r="AB27" s="264"/>
      <c r="AC27" s="264"/>
      <c r="AK27" s="197">
        <f>IF(AK28=TRUE,1,0)</f>
        <v>0</v>
      </c>
    </row>
    <row r="28" spans="1:37" ht="24.95" customHeight="1">
      <c r="A28" s="35" t="s">
        <v>35</v>
      </c>
      <c r="B28" s="121" t="s">
        <v>88</v>
      </c>
      <c r="D28" s="122"/>
      <c r="E28" s="122"/>
      <c r="H28" s="122"/>
      <c r="I28" s="122"/>
      <c r="J28" s="122"/>
      <c r="K28" s="122"/>
      <c r="L28" s="122"/>
      <c r="M28" s="122"/>
      <c r="N28" s="122"/>
      <c r="O28" s="122"/>
      <c r="P28" s="122"/>
      <c r="Q28" s="122"/>
      <c r="R28" s="122"/>
      <c r="S28" s="122"/>
      <c r="AE28" s="182"/>
      <c r="AK28" s="197" t="b">
        <v>0</v>
      </c>
    </row>
    <row r="29" spans="1:37" ht="24.75" customHeight="1">
      <c r="A29" s="35"/>
      <c r="B29" s="121"/>
      <c r="C29" s="41" t="s">
        <v>208</v>
      </c>
      <c r="D29" s="122"/>
      <c r="E29" s="122"/>
      <c r="H29" s="122"/>
      <c r="I29" s="122"/>
      <c r="J29" s="122"/>
      <c r="K29" s="122"/>
      <c r="L29" s="122"/>
      <c r="M29" s="122"/>
      <c r="N29" s="122"/>
      <c r="O29" s="122"/>
      <c r="P29" s="122"/>
      <c r="Q29" s="122"/>
      <c r="R29" s="122"/>
      <c r="S29" s="122"/>
    </row>
    <row r="30" spans="1:37" ht="24.95" customHeight="1">
      <c r="A30" s="35" t="s">
        <v>39</v>
      </c>
      <c r="B30" s="44" t="s">
        <v>209</v>
      </c>
      <c r="E30" s="122"/>
      <c r="G30" s="122"/>
      <c r="H30" s="122"/>
      <c r="I30" s="122"/>
      <c r="J30" s="122"/>
      <c r="K30" s="122"/>
      <c r="L30" s="165"/>
      <c r="M30" s="122"/>
      <c r="N30" s="122"/>
      <c r="O30" s="122"/>
      <c r="P30" s="122"/>
      <c r="Q30" s="122"/>
      <c r="R30" s="122"/>
      <c r="S30" s="122"/>
    </row>
    <row r="31" spans="1:37" ht="24.95" customHeight="1">
      <c r="A31" s="35"/>
      <c r="B31" s="34" t="s">
        <v>210</v>
      </c>
      <c r="E31" s="122"/>
      <c r="G31" s="122"/>
      <c r="H31" s="122"/>
      <c r="I31" s="122"/>
      <c r="J31" s="122"/>
      <c r="K31" s="122"/>
      <c r="L31" s="165"/>
      <c r="M31" s="122"/>
      <c r="N31" s="122"/>
      <c r="O31" s="122"/>
      <c r="P31" s="122"/>
      <c r="Q31" s="122"/>
      <c r="R31" s="122"/>
      <c r="S31" s="122"/>
    </row>
    <row r="32" spans="1:37" ht="24.75" customHeight="1">
      <c r="A32" s="35"/>
      <c r="B32" s="34" t="s">
        <v>93</v>
      </c>
      <c r="E32" s="122"/>
      <c r="G32" s="122"/>
      <c r="H32" s="122"/>
      <c r="I32" s="122"/>
      <c r="J32" s="122"/>
      <c r="K32" s="122"/>
      <c r="L32" s="122"/>
      <c r="M32" s="122"/>
      <c r="N32" s="122"/>
      <c r="O32" s="122"/>
      <c r="P32" s="122"/>
      <c r="Q32" s="122"/>
      <c r="R32" s="122"/>
      <c r="S32" s="122"/>
    </row>
    <row r="33" spans="1:37" ht="24.95" customHeight="1">
      <c r="A33" s="35"/>
      <c r="B33" s="44" t="s">
        <v>211</v>
      </c>
      <c r="E33" s="122"/>
      <c r="G33" s="122"/>
      <c r="H33" s="122"/>
      <c r="I33" s="122"/>
      <c r="J33" s="122"/>
      <c r="K33" s="122"/>
      <c r="L33" s="122"/>
      <c r="M33" s="122"/>
      <c r="N33" s="122"/>
      <c r="O33" s="122"/>
      <c r="P33" s="122"/>
      <c r="Q33" s="122"/>
      <c r="R33" s="122"/>
      <c r="S33" s="122"/>
    </row>
    <row r="34" spans="1:37" ht="24.95" customHeight="1">
      <c r="A34" s="35"/>
      <c r="C34" s="100" t="str">
        <f>IF($AK$10=1,"☑","□")</f>
        <v>□</v>
      </c>
      <c r="D34" s="121" t="s">
        <v>95</v>
      </c>
      <c r="E34" s="122"/>
      <c r="F34" s="122"/>
      <c r="G34" s="122"/>
      <c r="H34" s="122"/>
      <c r="I34" s="122"/>
      <c r="J34" s="100" t="str">
        <f>IF($AK$10=2,"☑","□")</f>
        <v>□</v>
      </c>
      <c r="K34" s="121" t="s">
        <v>96</v>
      </c>
      <c r="L34" s="122"/>
      <c r="M34" s="122"/>
      <c r="N34" s="122"/>
      <c r="O34" s="122"/>
      <c r="P34" s="122"/>
      <c r="Q34" s="100" t="str">
        <f>IF($AK$10=3,"☑","□")</f>
        <v>□</v>
      </c>
      <c r="R34" s="121" t="s">
        <v>97</v>
      </c>
      <c r="S34" s="122"/>
      <c r="T34" s="122"/>
      <c r="U34" s="122"/>
      <c r="V34" s="122"/>
      <c r="X34" s="100" t="str">
        <f>IF($AK$10=4,"☑","□")</f>
        <v>□</v>
      </c>
      <c r="Y34" s="121" t="s">
        <v>98</v>
      </c>
      <c r="Z34" s="122"/>
      <c r="AA34" s="122"/>
      <c r="AB34" s="122"/>
      <c r="AC34" s="122"/>
    </row>
    <row r="35" spans="1:37" ht="24.95" customHeight="1">
      <c r="A35" s="35"/>
      <c r="B35" s="34"/>
      <c r="C35" s="122"/>
      <c r="D35" s="121"/>
      <c r="E35" s="122"/>
      <c r="F35" s="122"/>
      <c r="G35" s="122"/>
      <c r="H35" s="122"/>
      <c r="I35" s="122"/>
      <c r="J35" s="122"/>
      <c r="K35" s="121"/>
      <c r="L35" s="122"/>
      <c r="M35" s="122"/>
      <c r="N35" s="122"/>
      <c r="O35" s="122"/>
      <c r="P35" s="122"/>
      <c r="Q35" s="122"/>
      <c r="R35" s="121"/>
      <c r="S35" s="122"/>
      <c r="T35" s="122"/>
      <c r="U35" s="122"/>
      <c r="V35" s="122"/>
      <c r="W35" s="34"/>
      <c r="X35" s="122"/>
      <c r="Y35" s="121"/>
      <c r="Z35" s="122"/>
      <c r="AA35" s="122"/>
      <c r="AB35" s="122"/>
      <c r="AC35" s="122"/>
      <c r="AD35" s="34"/>
      <c r="AE35" s="34"/>
      <c r="AF35" s="34"/>
      <c r="AG35" s="34"/>
      <c r="AH35" s="34"/>
      <c r="AI35" s="34"/>
      <c r="AJ35" s="34"/>
    </row>
    <row r="36" spans="1:37" ht="24.95" customHeight="1">
      <c r="A36" s="35"/>
      <c r="B36" s="34" t="s">
        <v>99</v>
      </c>
      <c r="D36" s="122"/>
      <c r="E36" s="122"/>
      <c r="I36" s="122"/>
      <c r="J36" s="122"/>
      <c r="K36" s="122"/>
      <c r="L36" s="122"/>
    </row>
    <row r="37" spans="1:37" ht="24.95" customHeight="1">
      <c r="A37" s="35"/>
      <c r="C37" s="121"/>
      <c r="D37" s="122"/>
      <c r="E37" s="122"/>
      <c r="G37" s="122"/>
      <c r="H37" s="122"/>
      <c r="I37" s="122"/>
      <c r="J37" s="122"/>
      <c r="K37" s="122"/>
      <c r="L37" s="122"/>
      <c r="M37" s="567"/>
      <c r="N37" s="567"/>
      <c r="O37" s="567"/>
      <c r="P37" s="567"/>
      <c r="Q37" s="567"/>
      <c r="R37" s="567"/>
      <c r="S37" s="567"/>
      <c r="T37" s="122" t="s">
        <v>100</v>
      </c>
      <c r="V37" s="121" t="s">
        <v>101</v>
      </c>
      <c r="W37" s="34"/>
      <c r="X37" s="122"/>
      <c r="Y37" s="34"/>
      <c r="Z37" s="567"/>
      <c r="AA37" s="567"/>
      <c r="AB37" s="567"/>
      <c r="AC37" s="567"/>
      <c r="AD37" s="567"/>
      <c r="AE37" s="567"/>
      <c r="AF37" s="567"/>
      <c r="AG37" s="122" t="s">
        <v>100</v>
      </c>
    </row>
    <row r="38" spans="1:37" ht="24" customHeight="1">
      <c r="A38" s="35"/>
      <c r="C38" s="41" t="s">
        <v>102</v>
      </c>
      <c r="D38" s="122"/>
      <c r="E38" s="122"/>
      <c r="G38" s="122"/>
      <c r="H38" s="122"/>
      <c r="I38" s="122"/>
      <c r="J38" s="122"/>
      <c r="K38" s="122"/>
      <c r="L38" s="122"/>
      <c r="M38" s="122"/>
      <c r="N38" s="122"/>
      <c r="O38" s="122"/>
      <c r="P38" s="122"/>
      <c r="Q38" s="122"/>
      <c r="R38" s="122"/>
      <c r="S38" s="122"/>
      <c r="T38" s="122"/>
      <c r="U38" s="122"/>
      <c r="V38" s="122"/>
      <c r="W38" s="122"/>
      <c r="X38" s="122"/>
      <c r="Y38" s="122"/>
      <c r="Z38" s="122"/>
      <c r="AA38" s="122"/>
      <c r="AB38" s="122"/>
      <c r="AC38" s="122"/>
      <c r="AD38" s="122"/>
      <c r="AE38" s="122"/>
      <c r="AF38" s="122"/>
      <c r="AG38" s="122"/>
    </row>
    <row r="39" spans="1:37" ht="19.5" customHeight="1">
      <c r="A39" s="35"/>
      <c r="C39" s="41"/>
      <c r="D39" s="41" t="s">
        <v>103</v>
      </c>
      <c r="E39" s="122"/>
      <c r="G39" s="122"/>
      <c r="H39" s="122"/>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row>
    <row r="40" spans="1:37" ht="19.5" customHeight="1">
      <c r="A40" s="35"/>
      <c r="C40" s="41" t="s">
        <v>104</v>
      </c>
      <c r="D40" s="41"/>
      <c r="E40" s="122"/>
      <c r="G40" s="122"/>
      <c r="H40" s="122"/>
      <c r="I40" s="122"/>
      <c r="J40" s="122"/>
      <c r="K40" s="122"/>
      <c r="L40" s="122"/>
      <c r="M40" s="122"/>
      <c r="N40" s="122"/>
      <c r="O40" s="122"/>
      <c r="P40" s="122"/>
      <c r="Q40" s="122"/>
      <c r="R40" s="122"/>
      <c r="S40" s="122"/>
      <c r="T40" s="122"/>
      <c r="U40" s="122"/>
      <c r="V40" s="122"/>
      <c r="W40" s="122"/>
      <c r="X40" s="122"/>
      <c r="Y40" s="122"/>
      <c r="Z40" s="122"/>
      <c r="AA40" s="122"/>
      <c r="AB40" s="122"/>
      <c r="AC40" s="122"/>
      <c r="AD40" s="122"/>
      <c r="AE40" s="122"/>
      <c r="AF40" s="122"/>
      <c r="AG40" s="122"/>
    </row>
    <row r="41" spans="1:37" ht="19.5" customHeight="1">
      <c r="A41" s="35"/>
      <c r="C41" s="41"/>
      <c r="D41" s="41"/>
      <c r="E41" s="122"/>
      <c r="G41" s="122"/>
      <c r="H41" s="122"/>
      <c r="I41" s="122"/>
      <c r="J41" s="122"/>
      <c r="K41" s="122"/>
      <c r="L41" s="122"/>
      <c r="M41" s="122"/>
      <c r="N41" s="122"/>
      <c r="O41" s="122"/>
      <c r="P41" s="122"/>
      <c r="Q41" s="122"/>
      <c r="R41" s="122"/>
      <c r="S41" s="122"/>
      <c r="T41" s="122"/>
      <c r="U41" s="122"/>
      <c r="V41" s="122"/>
      <c r="W41" s="122"/>
      <c r="X41" s="122"/>
      <c r="Y41" s="122"/>
      <c r="Z41" s="122"/>
      <c r="AA41" s="122"/>
      <c r="AB41" s="122"/>
      <c r="AC41" s="122"/>
      <c r="AD41" s="122"/>
      <c r="AE41" s="122"/>
      <c r="AF41" s="122"/>
      <c r="AG41" s="122"/>
    </row>
    <row r="42" spans="1:37" ht="24.95" customHeight="1">
      <c r="A42" s="35"/>
      <c r="B42" s="121" t="s">
        <v>212</v>
      </c>
      <c r="C42" s="34"/>
      <c r="D42" s="122"/>
      <c r="E42" s="122"/>
      <c r="G42" s="122"/>
      <c r="H42" s="122"/>
      <c r="I42" s="122"/>
      <c r="J42" s="122"/>
      <c r="K42" s="122"/>
      <c r="L42" s="122"/>
      <c r="M42" s="122"/>
      <c r="N42" s="122"/>
      <c r="O42" s="122"/>
      <c r="P42" s="122"/>
      <c r="Q42" s="122"/>
      <c r="R42" s="122"/>
      <c r="S42" s="122"/>
      <c r="T42" s="122"/>
      <c r="U42" s="122"/>
      <c r="V42" s="122"/>
      <c r="W42" s="122"/>
      <c r="X42" s="122"/>
      <c r="Y42" s="122"/>
      <c r="Z42" s="122"/>
      <c r="AA42" s="122"/>
      <c r="AB42" s="122"/>
      <c r="AC42" s="122"/>
      <c r="AD42" s="122"/>
      <c r="AE42" s="122"/>
      <c r="AF42" s="122"/>
      <c r="AG42" s="122"/>
    </row>
    <row r="43" spans="1:37" ht="24.95" customHeight="1">
      <c r="A43" s="35"/>
      <c r="B43" s="34" t="s">
        <v>213</v>
      </c>
      <c r="H43" s="122"/>
      <c r="I43" s="122"/>
      <c r="J43" s="122"/>
      <c r="K43" s="122"/>
      <c r="L43" s="122"/>
      <c r="M43" s="122"/>
      <c r="N43" s="122"/>
      <c r="O43" s="122"/>
      <c r="P43" s="122"/>
      <c r="Q43" s="122"/>
      <c r="R43" s="122"/>
      <c r="S43" s="122"/>
    </row>
    <row r="44" spans="1:37" ht="24.95" customHeight="1">
      <c r="A44" s="35"/>
      <c r="C44" s="100" t="str">
        <f>IF($AK$10=1,"☑","□")</f>
        <v>□</v>
      </c>
      <c r="D44" s="121" t="s">
        <v>107</v>
      </c>
      <c r="E44" s="122"/>
      <c r="F44" s="122"/>
      <c r="G44" s="122"/>
      <c r="H44" s="122"/>
      <c r="I44" s="122"/>
      <c r="J44" s="100" t="str">
        <f>IF($AK$10=2,"☑","□")</f>
        <v>□</v>
      </c>
      <c r="K44" s="121" t="s">
        <v>108</v>
      </c>
      <c r="L44" s="122"/>
      <c r="M44" s="122"/>
      <c r="N44" s="122"/>
      <c r="O44" s="122"/>
      <c r="P44" s="122"/>
      <c r="Q44" s="100" t="str">
        <f>IF($AK$10=3,"☑","□")</f>
        <v>□</v>
      </c>
      <c r="R44" s="121" t="s">
        <v>109</v>
      </c>
      <c r="S44" s="122"/>
      <c r="T44" s="122"/>
      <c r="U44" s="122"/>
      <c r="V44" s="122"/>
      <c r="X44" s="100" t="str">
        <f>IF($AK$10=4,"☑","□")</f>
        <v>□</v>
      </c>
      <c r="Y44" s="121" t="s">
        <v>110</v>
      </c>
      <c r="Z44" s="122"/>
      <c r="AA44" s="122"/>
      <c r="AB44" s="122"/>
      <c r="AC44" s="122"/>
    </row>
    <row r="45" spans="1:37" ht="24.95" customHeight="1">
      <c r="A45" s="35"/>
      <c r="B45" s="34"/>
      <c r="C45" s="122"/>
      <c r="D45" s="121"/>
      <c r="E45" s="122"/>
      <c r="F45" s="122"/>
      <c r="G45" s="122"/>
      <c r="H45" s="122"/>
      <c r="I45" s="122"/>
      <c r="J45" s="122"/>
      <c r="K45" s="121"/>
      <c r="L45" s="122"/>
      <c r="M45" s="122"/>
      <c r="N45" s="122"/>
      <c r="O45" s="122"/>
      <c r="P45" s="122"/>
      <c r="Q45" s="122"/>
      <c r="R45" s="121"/>
      <c r="S45" s="122"/>
      <c r="T45" s="122"/>
      <c r="U45" s="122"/>
      <c r="V45" s="122"/>
      <c r="W45" s="34"/>
      <c r="X45" s="122"/>
      <c r="Y45" s="121"/>
      <c r="Z45" s="122"/>
      <c r="AA45" s="122"/>
      <c r="AB45" s="122"/>
      <c r="AC45" s="122"/>
      <c r="AD45" s="34"/>
      <c r="AE45" s="34"/>
      <c r="AF45" s="34"/>
      <c r="AG45" s="34"/>
      <c r="AH45" s="34"/>
      <c r="AI45" s="34"/>
      <c r="AJ45" s="34"/>
    </row>
    <row r="46" spans="1:37" ht="24.95" customHeight="1">
      <c r="A46" s="35"/>
      <c r="B46" s="121" t="s">
        <v>111</v>
      </c>
      <c r="C46" s="34"/>
      <c r="D46" s="122"/>
      <c r="E46" s="122"/>
      <c r="G46" s="122"/>
      <c r="H46" s="122"/>
      <c r="I46" s="122"/>
      <c r="J46" s="122"/>
      <c r="K46" s="122"/>
      <c r="L46" s="122"/>
      <c r="M46" s="122"/>
      <c r="N46" s="122"/>
      <c r="O46" s="122"/>
      <c r="P46" s="122"/>
      <c r="Q46" s="122"/>
      <c r="R46" s="122"/>
      <c r="S46" s="122"/>
      <c r="T46" s="122"/>
      <c r="U46" s="122"/>
      <c r="V46" s="122"/>
      <c r="W46" s="122"/>
      <c r="X46" s="122"/>
      <c r="Y46" s="122"/>
      <c r="Z46" s="122"/>
      <c r="AA46" s="122"/>
      <c r="AB46" s="122"/>
      <c r="AC46" s="122"/>
      <c r="AD46" s="122"/>
      <c r="AE46" s="122"/>
      <c r="AF46" s="122"/>
      <c r="AG46" s="122"/>
    </row>
    <row r="47" spans="1:37" ht="24.95" customHeight="1">
      <c r="A47" s="35"/>
      <c r="B47" s="121" t="s">
        <v>112</v>
      </c>
      <c r="C47" s="34"/>
      <c r="D47" s="122"/>
      <c r="E47" s="122"/>
      <c r="G47" s="122"/>
      <c r="H47" s="122"/>
      <c r="I47" s="122"/>
      <c r="J47" s="122"/>
      <c r="K47" s="122"/>
      <c r="L47" s="122"/>
      <c r="AK47" s="197" t="s">
        <v>113</v>
      </c>
    </row>
    <row r="48" spans="1:37" ht="24.95" customHeight="1">
      <c r="A48" s="35"/>
      <c r="B48" s="121"/>
      <c r="C48" s="34"/>
      <c r="D48" s="122"/>
      <c r="E48" s="122"/>
      <c r="G48" s="122"/>
      <c r="H48" s="122"/>
      <c r="I48" s="122"/>
      <c r="J48" s="122"/>
      <c r="K48" s="122"/>
      <c r="L48" s="122"/>
      <c r="M48" s="567"/>
      <c r="N48" s="567"/>
      <c r="O48" s="567"/>
      <c r="P48" s="567"/>
      <c r="Q48" s="567"/>
      <c r="R48" s="567"/>
      <c r="S48" s="567"/>
      <c r="T48" s="122" t="s">
        <v>114</v>
      </c>
      <c r="V48" s="121" t="s">
        <v>101</v>
      </c>
      <c r="X48" s="122"/>
      <c r="Z48" s="567"/>
      <c r="AA48" s="567"/>
      <c r="AB48" s="567"/>
      <c r="AC48" s="567"/>
      <c r="AD48" s="567"/>
      <c r="AE48" s="567"/>
      <c r="AF48" s="567"/>
      <c r="AG48" s="122" t="s">
        <v>115</v>
      </c>
      <c r="AK48" s="197">
        <v>6</v>
      </c>
    </row>
    <row r="49" spans="1:37" ht="24.95" customHeight="1">
      <c r="A49" s="35"/>
      <c r="B49" s="121" t="s">
        <v>116</v>
      </c>
      <c r="C49" s="34"/>
      <c r="D49" s="122"/>
      <c r="E49" s="122"/>
      <c r="G49" s="122"/>
      <c r="H49" s="122"/>
      <c r="I49" s="122"/>
      <c r="J49" s="122"/>
      <c r="K49" s="122"/>
      <c r="L49" s="122"/>
      <c r="M49" s="51"/>
      <c r="N49" s="51"/>
      <c r="O49" s="51"/>
      <c r="P49" s="51"/>
      <c r="Q49" s="51"/>
      <c r="R49" s="51"/>
      <c r="S49" s="51"/>
      <c r="Z49" s="51"/>
      <c r="AA49" s="51"/>
      <c r="AB49" s="51"/>
      <c r="AC49" s="51"/>
      <c r="AD49" s="51"/>
      <c r="AE49" s="51"/>
      <c r="AF49" s="51"/>
    </row>
    <row r="50" spans="1:37" ht="24.95" customHeight="1">
      <c r="A50" s="35"/>
      <c r="B50" s="121"/>
      <c r="C50" s="34"/>
      <c r="D50" s="122"/>
      <c r="E50" s="122"/>
      <c r="G50" s="122"/>
      <c r="H50" s="122"/>
      <c r="I50" s="122"/>
      <c r="J50" s="122"/>
      <c r="K50" s="122"/>
      <c r="L50" s="122"/>
      <c r="M50" s="567"/>
      <c r="N50" s="567"/>
      <c r="O50" s="567"/>
      <c r="P50" s="567"/>
      <c r="Q50" s="567"/>
      <c r="R50" s="567"/>
      <c r="S50" s="567"/>
      <c r="T50" s="122" t="s">
        <v>114</v>
      </c>
      <c r="V50" s="121" t="s">
        <v>101</v>
      </c>
      <c r="X50" s="122"/>
      <c r="Z50" s="567"/>
      <c r="AA50" s="567"/>
      <c r="AB50" s="567"/>
      <c r="AC50" s="567"/>
      <c r="AD50" s="567"/>
      <c r="AE50" s="567"/>
      <c r="AF50" s="567"/>
      <c r="AG50" s="122" t="s">
        <v>115</v>
      </c>
      <c r="AK50" s="197">
        <v>2</v>
      </c>
    </row>
    <row r="51" spans="1:37" ht="24.95" customHeight="1">
      <c r="A51" s="35"/>
      <c r="B51" s="121" t="s">
        <v>117</v>
      </c>
      <c r="C51" s="121"/>
      <c r="D51" s="122"/>
      <c r="E51" s="122"/>
      <c r="G51" s="122"/>
      <c r="H51" s="122"/>
      <c r="I51" s="122"/>
      <c r="J51" s="122"/>
      <c r="K51" s="122"/>
      <c r="L51" s="122"/>
      <c r="M51" s="51"/>
      <c r="N51" s="51"/>
      <c r="O51" s="51"/>
      <c r="P51" s="51"/>
      <c r="Q51" s="51"/>
      <c r="R51" s="51"/>
      <c r="S51" s="51"/>
      <c r="Z51" s="51"/>
      <c r="AA51" s="51"/>
      <c r="AB51" s="51"/>
      <c r="AC51" s="51"/>
      <c r="AD51" s="51"/>
      <c r="AE51" s="51"/>
      <c r="AF51" s="51"/>
    </row>
    <row r="52" spans="1:37" ht="24.95" customHeight="1">
      <c r="A52" s="35"/>
      <c r="C52" s="121"/>
      <c r="D52" s="122"/>
      <c r="E52" s="122"/>
      <c r="G52" s="122"/>
      <c r="H52" s="122"/>
      <c r="I52" s="122"/>
      <c r="J52" s="122"/>
      <c r="K52" s="122"/>
      <c r="L52" s="122"/>
      <c r="M52" s="567"/>
      <c r="N52" s="567"/>
      <c r="O52" s="567"/>
      <c r="P52" s="567"/>
      <c r="Q52" s="567"/>
      <c r="R52" s="567"/>
      <c r="S52" s="567"/>
      <c r="T52" s="122" t="s">
        <v>114</v>
      </c>
      <c r="V52" s="121" t="s">
        <v>101</v>
      </c>
      <c r="X52" s="122"/>
      <c r="Z52" s="567"/>
      <c r="AA52" s="567"/>
      <c r="AB52" s="567"/>
      <c r="AC52" s="567"/>
      <c r="AD52" s="567"/>
      <c r="AE52" s="567"/>
      <c r="AF52" s="567"/>
      <c r="AG52" s="122" t="s">
        <v>115</v>
      </c>
      <c r="AK52" s="197">
        <v>28</v>
      </c>
    </row>
    <row r="53" spans="1:37" ht="24.95" customHeight="1">
      <c r="A53" s="35"/>
      <c r="B53" s="121" t="s">
        <v>118</v>
      </c>
      <c r="C53" s="121"/>
      <c r="D53" s="122"/>
      <c r="E53" s="122"/>
      <c r="G53" s="122"/>
      <c r="H53" s="122"/>
      <c r="I53" s="122"/>
      <c r="J53" s="122"/>
      <c r="K53" s="122"/>
      <c r="L53" s="122"/>
      <c r="M53" s="166"/>
      <c r="N53" s="166"/>
      <c r="O53" s="166"/>
      <c r="P53" s="166"/>
      <c r="Q53" s="166"/>
      <c r="R53" s="166"/>
      <c r="S53" s="166"/>
      <c r="T53" s="122"/>
      <c r="U53" s="122"/>
      <c r="V53" s="122"/>
      <c r="W53" s="122"/>
      <c r="X53" s="122"/>
      <c r="Y53" s="122"/>
      <c r="Z53" s="166"/>
      <c r="AA53" s="166"/>
      <c r="AB53" s="166"/>
      <c r="AC53" s="166"/>
      <c r="AD53" s="166"/>
      <c r="AE53" s="166"/>
      <c r="AF53" s="166"/>
      <c r="AG53" s="122"/>
    </row>
    <row r="54" spans="1:37" ht="24.95" customHeight="1">
      <c r="A54" s="35"/>
      <c r="C54" s="121"/>
      <c r="D54" s="122"/>
      <c r="E54" s="122"/>
      <c r="G54" s="122"/>
      <c r="H54" s="122"/>
      <c r="I54" s="122"/>
      <c r="J54" s="122"/>
      <c r="K54" s="122"/>
      <c r="L54" s="122"/>
      <c r="M54" s="567"/>
      <c r="N54" s="567"/>
      <c r="O54" s="567"/>
      <c r="P54" s="567"/>
      <c r="Q54" s="567"/>
      <c r="R54" s="567"/>
      <c r="S54" s="567"/>
      <c r="T54" s="122" t="s">
        <v>114</v>
      </c>
      <c r="U54" s="34"/>
      <c r="V54" s="121" t="s">
        <v>101</v>
      </c>
      <c r="W54" s="34"/>
      <c r="X54" s="122"/>
      <c r="Y54" s="34"/>
      <c r="Z54" s="567"/>
      <c r="AA54" s="567"/>
      <c r="AB54" s="567"/>
      <c r="AC54" s="567"/>
      <c r="AD54" s="567"/>
      <c r="AE54" s="567"/>
      <c r="AF54" s="567"/>
      <c r="AG54" s="122" t="s">
        <v>115</v>
      </c>
      <c r="AK54" s="197">
        <v>7</v>
      </c>
    </row>
    <row r="55" spans="1:37" ht="24.95" customHeight="1">
      <c r="A55" s="35"/>
      <c r="B55" s="121" t="s">
        <v>214</v>
      </c>
      <c r="C55" s="34"/>
      <c r="D55" s="122"/>
      <c r="E55" s="122"/>
      <c r="G55" s="122"/>
      <c r="H55" s="122"/>
      <c r="I55" s="122"/>
      <c r="J55" s="122"/>
      <c r="K55" s="122"/>
      <c r="L55" s="122"/>
      <c r="M55" s="166"/>
      <c r="N55" s="166"/>
      <c r="O55" s="166"/>
      <c r="P55" s="166"/>
      <c r="Q55" s="166"/>
      <c r="R55" s="166"/>
      <c r="S55" s="166"/>
      <c r="T55" s="122"/>
      <c r="U55" s="122"/>
      <c r="V55" s="122"/>
      <c r="W55" s="122"/>
      <c r="X55" s="122"/>
      <c r="Y55" s="122"/>
      <c r="Z55" s="166"/>
      <c r="AA55" s="166"/>
      <c r="AB55" s="166"/>
      <c r="AC55" s="166"/>
      <c r="AD55" s="166"/>
      <c r="AE55" s="166"/>
      <c r="AF55" s="166"/>
      <c r="AG55" s="122"/>
    </row>
    <row r="56" spans="1:37" ht="24.95" customHeight="1">
      <c r="A56" s="35"/>
      <c r="B56" s="121"/>
      <c r="C56" s="34"/>
      <c r="D56" s="122"/>
      <c r="E56" s="122"/>
      <c r="G56" s="122"/>
      <c r="H56" s="122"/>
      <c r="I56" s="122"/>
      <c r="J56" s="122"/>
      <c r="K56" s="122"/>
      <c r="L56" s="122"/>
      <c r="M56" s="567"/>
      <c r="N56" s="567"/>
      <c r="O56" s="567"/>
      <c r="P56" s="567"/>
      <c r="Q56" s="567"/>
      <c r="R56" s="567"/>
      <c r="S56" s="567"/>
      <c r="T56" s="122" t="s">
        <v>114</v>
      </c>
      <c r="U56" s="34"/>
      <c r="V56" s="121" t="s">
        <v>101</v>
      </c>
      <c r="W56" s="34"/>
      <c r="X56" s="122"/>
      <c r="Y56" s="34"/>
      <c r="Z56" s="567"/>
      <c r="AA56" s="567"/>
      <c r="AB56" s="567"/>
      <c r="AC56" s="567"/>
      <c r="AD56" s="567"/>
      <c r="AE56" s="567"/>
      <c r="AF56" s="567"/>
      <c r="AG56" s="122" t="s">
        <v>115</v>
      </c>
      <c r="AK56" s="197">
        <v>10</v>
      </c>
    </row>
    <row r="57" spans="1:37" ht="24.95" customHeight="1">
      <c r="A57" s="35"/>
      <c r="B57" s="121" t="s">
        <v>215</v>
      </c>
      <c r="C57" s="34"/>
      <c r="D57" s="122"/>
      <c r="E57" s="122"/>
      <c r="G57" s="122"/>
      <c r="H57" s="122"/>
      <c r="I57" s="122"/>
      <c r="J57" s="122"/>
      <c r="K57" s="122"/>
      <c r="L57" s="122"/>
      <c r="M57" s="51"/>
      <c r="N57" s="51"/>
      <c r="O57" s="51"/>
      <c r="P57" s="51"/>
      <c r="Q57" s="51"/>
      <c r="R57" s="51"/>
      <c r="S57" s="51"/>
      <c r="Z57" s="51"/>
      <c r="AA57" s="51"/>
      <c r="AB57" s="51"/>
      <c r="AC57" s="51"/>
      <c r="AD57" s="51"/>
      <c r="AE57" s="51"/>
      <c r="AF57" s="51"/>
    </row>
    <row r="58" spans="1:37" ht="24.95" customHeight="1">
      <c r="A58" s="35"/>
      <c r="C58" s="121"/>
      <c r="D58" s="122"/>
      <c r="E58" s="122"/>
      <c r="G58" s="122"/>
      <c r="H58" s="122"/>
      <c r="I58" s="122"/>
      <c r="J58" s="122"/>
      <c r="K58" s="122"/>
      <c r="L58" s="122"/>
      <c r="M58" s="567"/>
      <c r="N58" s="567"/>
      <c r="O58" s="567"/>
      <c r="P58" s="567"/>
      <c r="Q58" s="567"/>
      <c r="R58" s="567"/>
      <c r="S58" s="567"/>
      <c r="T58" s="122" t="s">
        <v>114</v>
      </c>
      <c r="V58" s="121" t="s">
        <v>101</v>
      </c>
      <c r="X58" s="122"/>
      <c r="Z58" s="567"/>
      <c r="AA58" s="567"/>
      <c r="AB58" s="567"/>
      <c r="AC58" s="567"/>
      <c r="AD58" s="567"/>
      <c r="AE58" s="567"/>
      <c r="AF58" s="567"/>
      <c r="AG58" s="122" t="s">
        <v>115</v>
      </c>
      <c r="AK58" s="197">
        <v>2</v>
      </c>
    </row>
    <row r="59" spans="1:37" ht="24.75" customHeight="1">
      <c r="A59" s="35"/>
      <c r="B59" s="121" t="s">
        <v>216</v>
      </c>
      <c r="C59" s="121"/>
      <c r="D59" s="122"/>
      <c r="E59" s="122"/>
      <c r="G59" s="122"/>
      <c r="H59" s="122"/>
      <c r="I59" s="122"/>
      <c r="J59" s="122"/>
      <c r="K59" s="122"/>
      <c r="L59" s="122"/>
      <c r="M59" s="51"/>
      <c r="N59" s="51"/>
      <c r="O59" s="51"/>
      <c r="P59" s="51"/>
      <c r="Q59" s="51"/>
      <c r="R59" s="51"/>
      <c r="S59" s="51"/>
      <c r="Z59" s="51"/>
      <c r="AA59" s="51"/>
      <c r="AB59" s="51"/>
      <c r="AC59" s="51"/>
      <c r="AD59" s="51"/>
      <c r="AE59" s="51"/>
      <c r="AF59" s="51"/>
    </row>
    <row r="60" spans="1:37" ht="24.95" customHeight="1">
      <c r="A60" s="35"/>
      <c r="C60" s="121"/>
      <c r="D60" s="122"/>
      <c r="E60" s="122"/>
      <c r="G60" s="122"/>
      <c r="H60" s="122"/>
      <c r="I60" s="122"/>
      <c r="J60" s="122"/>
      <c r="K60" s="122"/>
      <c r="L60" s="122"/>
      <c r="M60" s="567"/>
      <c r="N60" s="567"/>
      <c r="O60" s="567"/>
      <c r="P60" s="567"/>
      <c r="Q60" s="567"/>
      <c r="R60" s="567"/>
      <c r="S60" s="567"/>
      <c r="T60" s="122" t="s">
        <v>114</v>
      </c>
      <c r="V60" s="121" t="s">
        <v>101</v>
      </c>
      <c r="X60" s="122"/>
      <c r="Z60" s="567"/>
      <c r="AA60" s="567"/>
      <c r="AB60" s="567"/>
      <c r="AC60" s="567"/>
      <c r="AD60" s="567"/>
      <c r="AE60" s="567"/>
      <c r="AF60" s="567"/>
      <c r="AG60" s="122" t="s">
        <v>115</v>
      </c>
      <c r="AK60" s="197">
        <v>41</v>
      </c>
    </row>
    <row r="61" spans="1:37" ht="24.95" customHeight="1">
      <c r="A61" s="35"/>
      <c r="B61" s="121" t="s">
        <v>217</v>
      </c>
      <c r="C61" s="121"/>
      <c r="D61" s="122"/>
      <c r="E61" s="122"/>
      <c r="G61" s="122"/>
      <c r="H61" s="122"/>
      <c r="I61" s="122"/>
      <c r="J61" s="122"/>
      <c r="K61" s="122"/>
      <c r="L61" s="122"/>
      <c r="M61" s="166"/>
      <c r="N61" s="166"/>
      <c r="O61" s="166"/>
      <c r="P61" s="166"/>
      <c r="Q61" s="166"/>
      <c r="R61" s="166"/>
      <c r="S61" s="166"/>
      <c r="T61" s="122"/>
      <c r="U61" s="122"/>
      <c r="V61" s="122"/>
      <c r="W61" s="122"/>
      <c r="X61" s="122"/>
      <c r="Y61" s="122"/>
      <c r="Z61" s="166"/>
      <c r="AA61" s="166"/>
      <c r="AB61" s="166"/>
      <c r="AC61" s="166"/>
      <c r="AD61" s="166"/>
      <c r="AE61" s="166"/>
      <c r="AF61" s="166"/>
      <c r="AG61" s="122"/>
    </row>
    <row r="62" spans="1:37" ht="24.95" customHeight="1">
      <c r="A62" s="35"/>
      <c r="C62" s="121"/>
      <c r="D62" s="122"/>
      <c r="E62" s="122"/>
      <c r="G62" s="122"/>
      <c r="H62" s="122"/>
      <c r="I62" s="122"/>
      <c r="J62" s="122"/>
      <c r="K62" s="122"/>
      <c r="L62" s="122"/>
      <c r="M62" s="567"/>
      <c r="N62" s="567"/>
      <c r="O62" s="567"/>
      <c r="P62" s="567"/>
      <c r="Q62" s="567"/>
      <c r="R62" s="567"/>
      <c r="S62" s="567"/>
      <c r="T62" s="122" t="s">
        <v>114</v>
      </c>
      <c r="U62" s="34"/>
      <c r="V62" s="121" t="s">
        <v>101</v>
      </c>
      <c r="W62" s="34"/>
      <c r="X62" s="122"/>
      <c r="Y62" s="34"/>
      <c r="Z62" s="567"/>
      <c r="AA62" s="567"/>
      <c r="AB62" s="567"/>
      <c r="AC62" s="567"/>
      <c r="AD62" s="567"/>
      <c r="AE62" s="567"/>
      <c r="AF62" s="567"/>
      <c r="AG62" s="122" t="s">
        <v>115</v>
      </c>
      <c r="AK62" s="197">
        <v>10</v>
      </c>
    </row>
    <row r="63" spans="1:37" ht="24.95" customHeight="1">
      <c r="A63" s="35"/>
      <c r="C63" s="41" t="s">
        <v>123</v>
      </c>
      <c r="D63" s="122"/>
      <c r="E63" s="122"/>
      <c r="F63" s="44"/>
      <c r="G63" s="122"/>
      <c r="H63" s="122"/>
      <c r="I63" s="122"/>
      <c r="J63" s="122"/>
      <c r="K63" s="122"/>
      <c r="L63" s="122"/>
      <c r="M63" s="122"/>
      <c r="N63" s="122"/>
      <c r="O63" s="122"/>
      <c r="P63" s="122"/>
      <c r="Q63" s="122"/>
      <c r="R63" s="122"/>
      <c r="S63" s="122"/>
      <c r="T63" s="122"/>
      <c r="U63" s="122"/>
      <c r="V63" s="122"/>
      <c r="W63" s="122"/>
      <c r="X63" s="122"/>
      <c r="Y63" s="122"/>
      <c r="Z63" s="122"/>
      <c r="AA63" s="122"/>
      <c r="AB63" s="122"/>
      <c r="AC63" s="122"/>
      <c r="AD63" s="122"/>
      <c r="AE63" s="122"/>
      <c r="AF63" s="122"/>
      <c r="AG63" s="122"/>
      <c r="AH63" s="122"/>
    </row>
    <row r="64" spans="1:37" ht="24.95" customHeight="1">
      <c r="A64" s="35"/>
      <c r="C64" s="41" t="s">
        <v>124</v>
      </c>
      <c r="D64" s="122"/>
      <c r="E64" s="122"/>
      <c r="F64" s="44"/>
      <c r="G64" s="122"/>
      <c r="H64" s="122"/>
      <c r="I64" s="122"/>
      <c r="J64" s="122"/>
      <c r="K64" s="122"/>
      <c r="L64" s="122"/>
      <c r="M64" s="122"/>
      <c r="N64" s="122"/>
      <c r="O64" s="122"/>
      <c r="P64" s="122"/>
      <c r="Q64" s="122"/>
      <c r="R64" s="122"/>
      <c r="S64" s="122"/>
      <c r="T64" s="122"/>
      <c r="U64" s="122"/>
      <c r="V64" s="122"/>
      <c r="W64" s="122"/>
      <c r="X64" s="122"/>
      <c r="Y64" s="122"/>
      <c r="Z64" s="122"/>
      <c r="AA64" s="122"/>
      <c r="AB64" s="122"/>
      <c r="AC64" s="122"/>
      <c r="AD64" s="122"/>
      <c r="AE64" s="122"/>
      <c r="AF64" s="122"/>
      <c r="AG64" s="122"/>
      <c r="AH64" s="122"/>
    </row>
    <row r="65" spans="1:37" ht="24.95" customHeight="1">
      <c r="A65" s="35"/>
      <c r="C65" s="41" t="s">
        <v>218</v>
      </c>
      <c r="D65" s="122"/>
      <c r="E65" s="122"/>
      <c r="F65" s="44"/>
      <c r="G65" s="122"/>
      <c r="H65" s="122"/>
      <c r="I65" s="122"/>
      <c r="J65" s="122"/>
      <c r="K65" s="122"/>
      <c r="L65" s="122"/>
      <c r="M65" s="122"/>
      <c r="N65" s="122"/>
      <c r="O65" s="122"/>
      <c r="P65" s="122"/>
      <c r="Q65" s="122"/>
      <c r="R65" s="122"/>
      <c r="S65" s="122"/>
      <c r="T65" s="122"/>
      <c r="U65" s="122"/>
      <c r="V65" s="122"/>
      <c r="W65" s="122"/>
      <c r="X65" s="122"/>
      <c r="Y65" s="122"/>
      <c r="Z65" s="122"/>
      <c r="AA65" s="122"/>
      <c r="AB65" s="122"/>
      <c r="AC65" s="122"/>
      <c r="AD65" s="122"/>
      <c r="AE65" s="122"/>
      <c r="AF65" s="122"/>
      <c r="AG65" s="122"/>
      <c r="AH65" s="122"/>
    </row>
    <row r="66" spans="1:37" ht="24.95" customHeight="1">
      <c r="A66" s="35"/>
      <c r="C66" s="41" t="s">
        <v>104</v>
      </c>
      <c r="D66" s="122"/>
      <c r="E66" s="122"/>
      <c r="F66" s="44"/>
      <c r="G66" s="122"/>
      <c r="H66" s="122"/>
      <c r="I66" s="122"/>
      <c r="J66" s="122"/>
      <c r="K66" s="122"/>
      <c r="L66" s="122"/>
      <c r="M66" s="122"/>
      <c r="N66" s="122"/>
      <c r="O66" s="122"/>
      <c r="P66" s="122"/>
      <c r="Q66" s="122"/>
      <c r="R66" s="122"/>
      <c r="S66" s="122"/>
      <c r="T66" s="122"/>
      <c r="U66" s="122"/>
      <c r="V66" s="122"/>
      <c r="W66" s="122"/>
      <c r="X66" s="122"/>
      <c r="Y66" s="122"/>
      <c r="Z66" s="122"/>
      <c r="AA66" s="122"/>
      <c r="AB66" s="122"/>
      <c r="AC66" s="122"/>
      <c r="AD66" s="122"/>
      <c r="AE66" s="122"/>
      <c r="AF66" s="122"/>
      <c r="AG66" s="122"/>
      <c r="AH66" s="122"/>
    </row>
    <row r="67" spans="1:37" ht="24.95" customHeight="1">
      <c r="A67" s="35"/>
      <c r="B67" s="121" t="s">
        <v>126</v>
      </c>
      <c r="C67" s="41"/>
      <c r="D67" s="122"/>
      <c r="E67" s="122"/>
      <c r="F67" s="44"/>
      <c r="G67" s="122"/>
      <c r="H67" s="122"/>
      <c r="I67" s="122"/>
      <c r="J67" s="122"/>
      <c r="K67" s="122"/>
      <c r="L67" s="122"/>
      <c r="M67" s="122"/>
      <c r="N67" s="122"/>
      <c r="O67" s="122"/>
      <c r="P67" s="122"/>
      <c r="Q67" s="122"/>
      <c r="R67" s="122"/>
      <c r="S67" s="122"/>
      <c r="T67" s="122"/>
      <c r="U67" s="122"/>
      <c r="V67" s="122"/>
      <c r="W67" s="122"/>
      <c r="X67" s="122"/>
      <c r="Y67" s="122"/>
      <c r="Z67" s="122"/>
      <c r="AA67" s="122"/>
      <c r="AB67" s="122"/>
      <c r="AC67" s="122"/>
      <c r="AD67" s="122"/>
      <c r="AE67" s="122"/>
      <c r="AF67" s="122"/>
      <c r="AG67" s="122"/>
      <c r="AH67" s="122"/>
    </row>
    <row r="68" spans="1:37" ht="24.95" customHeight="1">
      <c r="A68" s="35"/>
      <c r="B68" s="121" t="s">
        <v>127</v>
      </c>
      <c r="C68" s="121"/>
      <c r="D68" s="122"/>
      <c r="E68" s="122"/>
      <c r="G68" s="122"/>
      <c r="H68" s="122"/>
      <c r="I68" s="122"/>
      <c r="J68" s="122"/>
      <c r="K68" s="122"/>
      <c r="L68" s="122"/>
      <c r="M68" s="122"/>
      <c r="N68" s="122"/>
      <c r="O68" s="122"/>
      <c r="P68" s="122"/>
      <c r="Q68" s="122"/>
      <c r="R68" s="122"/>
      <c r="S68" s="122"/>
      <c r="T68" s="122"/>
      <c r="U68" s="122"/>
      <c r="V68" s="122"/>
      <c r="W68" s="122"/>
      <c r="X68" s="122"/>
      <c r="Y68" s="122"/>
      <c r="Z68" s="122"/>
      <c r="AA68" s="122"/>
      <c r="AB68" s="122"/>
      <c r="AC68" s="122"/>
      <c r="AD68" s="122"/>
      <c r="AE68" s="122"/>
      <c r="AF68" s="122"/>
      <c r="AG68" s="122"/>
    </row>
    <row r="69" spans="1:37" ht="24.95" customHeight="1">
      <c r="A69" s="35"/>
      <c r="C69" s="121"/>
      <c r="D69" s="122"/>
      <c r="E69" s="122"/>
      <c r="G69" s="122"/>
      <c r="H69" s="122"/>
      <c r="I69" s="122"/>
      <c r="J69" s="122"/>
      <c r="K69" s="122"/>
      <c r="L69" s="122"/>
      <c r="M69" s="602">
        <f>SUM(M47:S62)</f>
        <v>0</v>
      </c>
      <c r="N69" s="602"/>
      <c r="O69" s="602"/>
      <c r="P69" s="602"/>
      <c r="Q69" s="602"/>
      <c r="R69" s="602"/>
      <c r="S69" s="602"/>
      <c r="T69" s="122" t="s">
        <v>114</v>
      </c>
      <c r="U69" s="34"/>
      <c r="V69" s="121" t="s">
        <v>101</v>
      </c>
      <c r="W69" s="34"/>
      <c r="X69" s="122"/>
      <c r="Y69" s="34"/>
      <c r="Z69" s="602">
        <f>SUM(Z47:AF62)</f>
        <v>0</v>
      </c>
      <c r="AA69" s="602"/>
      <c r="AB69" s="602"/>
      <c r="AC69" s="602"/>
      <c r="AD69" s="602"/>
      <c r="AE69" s="602"/>
      <c r="AF69" s="602"/>
      <c r="AG69" s="122" t="s">
        <v>115</v>
      </c>
    </row>
    <row r="70" spans="1:37" ht="24.95" customHeight="1">
      <c r="A70" s="35"/>
      <c r="B70" s="121" t="s">
        <v>128</v>
      </c>
      <c r="C70" s="121"/>
      <c r="D70" s="122"/>
      <c r="E70" s="122"/>
      <c r="G70" s="122"/>
      <c r="H70" s="122"/>
      <c r="I70" s="122"/>
      <c r="J70" s="122"/>
      <c r="K70" s="122"/>
      <c r="L70" s="122"/>
      <c r="M70" s="122"/>
      <c r="N70" s="122"/>
      <c r="O70" s="122"/>
      <c r="P70" s="122"/>
      <c r="Q70" s="122"/>
      <c r="R70" s="122"/>
      <c r="S70" s="122"/>
      <c r="T70" s="122"/>
      <c r="U70" s="122"/>
      <c r="V70" s="122"/>
      <c r="W70" s="122"/>
      <c r="X70" s="122"/>
      <c r="Y70" s="122"/>
      <c r="Z70" s="122"/>
      <c r="AA70" s="122"/>
      <c r="AB70" s="122"/>
      <c r="AC70" s="122"/>
      <c r="AD70" s="122"/>
      <c r="AE70" s="122"/>
      <c r="AF70" s="122"/>
      <c r="AG70" s="122"/>
    </row>
    <row r="71" spans="1:37" ht="24.95" customHeight="1">
      <c r="A71" s="35"/>
      <c r="C71" s="121"/>
      <c r="D71" s="122"/>
      <c r="E71" s="122"/>
      <c r="G71" s="122"/>
      <c r="H71" s="122"/>
      <c r="I71" s="122"/>
      <c r="J71" s="122"/>
      <c r="K71" s="122"/>
      <c r="L71" s="122"/>
      <c r="M71" s="597">
        <f>M48*AK48+M50*AK50+M52*AK52+M54*AK54+M56*AK56+M58*AK58+M60*AK60+M62*AK62</f>
        <v>0</v>
      </c>
      <c r="N71" s="597"/>
      <c r="O71" s="597"/>
      <c r="P71" s="597"/>
      <c r="Q71" s="597"/>
      <c r="R71" s="597"/>
      <c r="S71" s="597"/>
      <c r="T71" s="122" t="s">
        <v>219</v>
      </c>
      <c r="U71" s="34"/>
      <c r="V71" s="121" t="s">
        <v>101</v>
      </c>
      <c r="W71" s="34"/>
      <c r="X71" s="122"/>
      <c r="Y71" s="34"/>
      <c r="Z71" s="597">
        <f>Z48*AK48+Z50*AK50+Z52*AK52+Z54*AK54+Z56*AK56+Z58*AK58+Z60*AK60+Z62*AK62</f>
        <v>0</v>
      </c>
      <c r="AA71" s="597"/>
      <c r="AB71" s="597"/>
      <c r="AC71" s="597"/>
      <c r="AD71" s="597"/>
      <c r="AE71" s="597"/>
      <c r="AF71" s="597"/>
      <c r="AG71" s="122" t="s">
        <v>219</v>
      </c>
    </row>
    <row r="72" spans="1:37" ht="24.95" customHeight="1">
      <c r="A72" s="35"/>
      <c r="B72" s="121" t="s">
        <v>131</v>
      </c>
      <c r="C72" s="121"/>
      <c r="D72" s="122"/>
      <c r="E72" s="122"/>
      <c r="G72" s="122"/>
      <c r="H72" s="122"/>
      <c r="I72" s="122"/>
      <c r="J72" s="122"/>
      <c r="K72" s="122"/>
      <c r="L72" s="122"/>
      <c r="M72" s="122"/>
      <c r="N72" s="122"/>
      <c r="O72" s="122"/>
      <c r="P72" s="122"/>
      <c r="Q72" s="122"/>
      <c r="R72" s="122"/>
      <c r="S72" s="122"/>
      <c r="T72" s="122"/>
      <c r="U72" s="122"/>
      <c r="V72" s="122"/>
      <c r="W72" s="122"/>
      <c r="X72" s="122"/>
      <c r="Y72" s="122"/>
      <c r="Z72" s="122"/>
      <c r="AA72" s="122"/>
      <c r="AB72" s="122"/>
      <c r="AC72" s="122"/>
      <c r="AD72" s="122"/>
      <c r="AE72" s="122"/>
      <c r="AF72" s="122"/>
      <c r="AG72" s="122"/>
      <c r="AH72" s="122"/>
    </row>
    <row r="73" spans="1:37" ht="24.95" customHeight="1">
      <c r="A73" s="35"/>
      <c r="C73" s="41"/>
      <c r="D73" s="122"/>
      <c r="E73" s="122"/>
      <c r="F73" s="44"/>
      <c r="G73" s="122"/>
      <c r="H73" s="122"/>
      <c r="I73" s="122"/>
      <c r="J73" s="122"/>
      <c r="K73" s="122"/>
      <c r="L73" s="122"/>
      <c r="M73" s="589" t="str">
        <f>IFERROR(ROUNDDOWN(M71*10/M37,4),"")</f>
        <v/>
      </c>
      <c r="N73" s="589"/>
      <c r="O73" s="589"/>
      <c r="P73" s="589"/>
      <c r="Q73" s="589"/>
      <c r="R73" s="589"/>
      <c r="S73" s="589"/>
      <c r="T73" s="122"/>
      <c r="U73" s="122"/>
      <c r="V73" s="122"/>
      <c r="W73" s="122"/>
      <c r="X73" s="122"/>
      <c r="Y73" s="122"/>
      <c r="Z73" s="122"/>
      <c r="AA73" s="122"/>
      <c r="AB73" s="122"/>
      <c r="AC73" s="122"/>
      <c r="AD73" s="122"/>
      <c r="AE73" s="122"/>
      <c r="AF73" s="122"/>
      <c r="AG73" s="122"/>
      <c r="AH73" s="122"/>
      <c r="AK73" s="197">
        <f>IF(M73&lt;0.023,1,0)</f>
        <v>0</v>
      </c>
    </row>
    <row r="74" spans="1:37" ht="24.95" customHeight="1">
      <c r="A74" s="35"/>
      <c r="B74" s="121" t="s">
        <v>220</v>
      </c>
      <c r="C74" s="121"/>
      <c r="D74" s="122"/>
      <c r="E74" s="122"/>
      <c r="G74" s="122"/>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row>
    <row r="75" spans="1:37" ht="24.95" customHeight="1">
      <c r="A75" s="35"/>
      <c r="B75" s="121" t="s">
        <v>221</v>
      </c>
      <c r="C75" s="121"/>
      <c r="D75" s="122"/>
      <c r="E75" s="122"/>
      <c r="G75" s="122"/>
      <c r="H75" s="122"/>
      <c r="I75" s="122"/>
      <c r="J75" s="122"/>
      <c r="K75" s="122"/>
      <c r="L75" s="122"/>
      <c r="M75" s="122"/>
      <c r="N75" s="122"/>
      <c r="O75" s="122"/>
      <c r="P75" s="122"/>
      <c r="Q75" s="122"/>
      <c r="R75" s="122"/>
      <c r="S75" s="122"/>
      <c r="T75" s="122"/>
      <c r="U75" s="122"/>
      <c r="V75" s="122"/>
      <c r="W75" s="122"/>
      <c r="X75" s="122"/>
      <c r="Y75" s="122"/>
      <c r="Z75" s="122"/>
      <c r="AA75" s="122"/>
      <c r="AB75" s="122"/>
      <c r="AC75" s="122"/>
      <c r="AD75" s="122"/>
      <c r="AE75" s="122"/>
      <c r="AF75" s="122"/>
      <c r="AG75" s="122"/>
      <c r="AH75" s="122"/>
    </row>
    <row r="76" spans="1:37" ht="24.95" customHeight="1">
      <c r="A76" s="35"/>
      <c r="B76" s="121"/>
      <c r="D76" s="122"/>
      <c r="E76" s="122"/>
      <c r="G76" s="122"/>
      <c r="H76" s="122"/>
      <c r="I76" s="122"/>
      <c r="J76" s="122"/>
      <c r="K76" s="122"/>
      <c r="L76" s="122"/>
      <c r="M76" s="567"/>
      <c r="N76" s="567"/>
      <c r="O76" s="567"/>
      <c r="P76" s="567"/>
      <c r="Q76" s="567"/>
      <c r="R76" s="567"/>
      <c r="S76" s="567"/>
      <c r="T76" s="121" t="s">
        <v>222</v>
      </c>
      <c r="V76" s="121" t="s">
        <v>101</v>
      </c>
      <c r="X76" s="122"/>
      <c r="Z76" s="567"/>
      <c r="AA76" s="567"/>
      <c r="AB76" s="567"/>
      <c r="AC76" s="567"/>
      <c r="AD76" s="567"/>
      <c r="AE76" s="567"/>
      <c r="AF76" s="567"/>
      <c r="AG76" s="121" t="s">
        <v>222</v>
      </c>
    </row>
    <row r="77" spans="1:37" ht="24.95" customHeight="1">
      <c r="A77" s="35"/>
      <c r="B77" s="34"/>
      <c r="C77" s="41" t="s">
        <v>223</v>
      </c>
      <c r="D77" s="122"/>
      <c r="E77" s="122"/>
      <c r="F77" s="44"/>
      <c r="G77" s="122"/>
      <c r="H77" s="122"/>
      <c r="I77" s="122"/>
      <c r="J77" s="122"/>
      <c r="K77" s="122"/>
      <c r="L77" s="122"/>
      <c r="M77" s="122"/>
      <c r="N77" s="122"/>
      <c r="O77" s="122"/>
      <c r="P77" s="122"/>
      <c r="Q77" s="122"/>
      <c r="R77" s="122"/>
      <c r="S77" s="122"/>
      <c r="T77" s="122"/>
      <c r="U77" s="122"/>
      <c r="V77" s="122"/>
      <c r="W77" s="122"/>
      <c r="X77" s="122"/>
      <c r="Y77" s="122"/>
      <c r="Z77" s="122"/>
      <c r="AA77" s="122"/>
      <c r="AB77" s="122"/>
      <c r="AC77" s="122"/>
      <c r="AD77" s="122"/>
      <c r="AE77" s="122"/>
      <c r="AF77" s="122"/>
      <c r="AG77" s="122"/>
      <c r="AH77" s="122"/>
      <c r="AI77" s="34"/>
      <c r="AJ77" s="34"/>
    </row>
    <row r="78" spans="1:37" ht="24.95" customHeight="1">
      <c r="A78" s="35"/>
      <c r="B78" s="34"/>
      <c r="C78" s="41" t="s">
        <v>124</v>
      </c>
      <c r="D78" s="122"/>
      <c r="E78" s="122"/>
      <c r="F78" s="41"/>
      <c r="G78" s="122"/>
      <c r="H78" s="122"/>
      <c r="I78" s="122"/>
      <c r="J78" s="122"/>
      <c r="K78" s="122"/>
      <c r="L78" s="122"/>
      <c r="M78" s="122"/>
      <c r="N78" s="122"/>
      <c r="O78" s="122"/>
      <c r="P78" s="122"/>
      <c r="Q78" s="122"/>
      <c r="R78" s="122"/>
      <c r="S78" s="122"/>
      <c r="T78" s="122"/>
      <c r="U78" s="122"/>
      <c r="V78" s="122"/>
      <c r="W78" s="122"/>
      <c r="X78" s="122"/>
      <c r="Y78" s="122"/>
      <c r="Z78" s="122"/>
      <c r="AA78" s="122"/>
      <c r="AB78" s="122"/>
      <c r="AC78" s="122"/>
      <c r="AD78" s="122"/>
      <c r="AE78" s="122"/>
      <c r="AF78" s="122"/>
      <c r="AG78" s="122"/>
      <c r="AH78" s="122"/>
      <c r="AI78" s="34"/>
      <c r="AJ78" s="34"/>
    </row>
    <row r="79" spans="1:37" ht="24.95" customHeight="1">
      <c r="A79" s="35"/>
      <c r="B79" s="121"/>
      <c r="C79" s="41" t="s">
        <v>218</v>
      </c>
      <c r="D79" s="122"/>
      <c r="E79" s="122"/>
      <c r="F79" s="41"/>
      <c r="G79" s="122"/>
      <c r="H79" s="122"/>
      <c r="I79" s="122"/>
      <c r="J79" s="122"/>
      <c r="K79" s="122"/>
      <c r="L79" s="122"/>
      <c r="M79" s="122"/>
      <c r="N79" s="122"/>
      <c r="O79" s="122"/>
      <c r="P79" s="122"/>
      <c r="Q79" s="122"/>
      <c r="R79" s="122"/>
      <c r="S79" s="122"/>
      <c r="AE79" s="167"/>
      <c r="AF79" s="167"/>
    </row>
    <row r="80" spans="1:37" ht="24.95" customHeight="1">
      <c r="A80" s="35"/>
      <c r="B80" s="121"/>
      <c r="C80" s="41" t="s">
        <v>104</v>
      </c>
      <c r="D80" s="122"/>
      <c r="E80" s="122"/>
      <c r="F80" s="41"/>
      <c r="G80" s="122"/>
      <c r="H80" s="122"/>
      <c r="I80" s="122"/>
      <c r="J80" s="122"/>
      <c r="K80" s="122"/>
      <c r="L80" s="122"/>
      <c r="M80" s="122"/>
      <c r="N80" s="122"/>
      <c r="O80" s="122"/>
      <c r="P80" s="122"/>
      <c r="Q80" s="122"/>
      <c r="R80" s="122"/>
      <c r="S80" s="122"/>
      <c r="AE80" s="167"/>
      <c r="AF80" s="167"/>
    </row>
    <row r="81" spans="1:37" ht="24.95" customHeight="1">
      <c r="A81" s="35"/>
      <c r="B81" s="121"/>
      <c r="C81" s="73" t="s">
        <v>224</v>
      </c>
      <c r="D81" s="122"/>
      <c r="E81" s="122"/>
      <c r="F81" s="41"/>
      <c r="G81" s="122"/>
      <c r="H81" s="122"/>
      <c r="I81" s="122"/>
      <c r="J81" s="122"/>
      <c r="K81" s="122"/>
      <c r="L81" s="122"/>
      <c r="M81" s="122"/>
      <c r="N81" s="122"/>
      <c r="O81" s="122"/>
      <c r="P81" s="122"/>
      <c r="Q81" s="122"/>
      <c r="R81" s="122"/>
      <c r="S81" s="122"/>
      <c r="AE81" s="167"/>
      <c r="AF81" s="167"/>
    </row>
    <row r="82" spans="1:37" ht="15" customHeight="1">
      <c r="A82" s="35"/>
      <c r="B82" s="121"/>
      <c r="C82" s="73" t="s">
        <v>225</v>
      </c>
      <c r="D82" s="122"/>
      <c r="E82" s="122"/>
      <c r="F82" s="41"/>
      <c r="G82" s="122"/>
      <c r="H82" s="122"/>
      <c r="I82" s="122"/>
      <c r="J82" s="122"/>
      <c r="K82" s="122"/>
      <c r="L82" s="122"/>
      <c r="M82" s="122"/>
      <c r="N82" s="122"/>
      <c r="O82" s="122"/>
      <c r="P82" s="122"/>
      <c r="Q82" s="122"/>
      <c r="R82" s="122"/>
      <c r="S82" s="122"/>
      <c r="Z82" s="168"/>
      <c r="AA82" s="34"/>
      <c r="AB82" s="34"/>
      <c r="AC82" s="34"/>
      <c r="AD82" s="34"/>
      <c r="AE82" s="167"/>
      <c r="AF82" s="167"/>
      <c r="AG82" s="34"/>
      <c r="AH82" s="34"/>
      <c r="AI82" s="34"/>
      <c r="AJ82" s="34"/>
    </row>
    <row r="83" spans="1:37" ht="24.95" customHeight="1">
      <c r="A83" s="35"/>
      <c r="B83" s="121" t="s">
        <v>226</v>
      </c>
      <c r="D83" s="122"/>
      <c r="E83" s="122"/>
      <c r="G83" s="122"/>
      <c r="H83" s="122"/>
      <c r="I83" s="122"/>
      <c r="J83" s="122"/>
      <c r="K83" s="122"/>
      <c r="L83" s="122"/>
      <c r="M83" s="122"/>
      <c r="N83" s="122"/>
      <c r="O83" s="122"/>
      <c r="P83" s="122"/>
      <c r="Q83" s="122"/>
      <c r="R83" s="122"/>
      <c r="S83" s="122"/>
    </row>
    <row r="84" spans="1:37" ht="24.95" customHeight="1">
      <c r="A84" s="35"/>
      <c r="C84" s="121"/>
      <c r="D84" s="122"/>
      <c r="E84" s="122"/>
      <c r="I84" s="597" t="str">
        <f>IFERROR(IF((M37*2.3%-M71*10)/(M76*10)&lt;0,0,(M37*2.3%-M71*10)/(M76*10)),"")</f>
        <v/>
      </c>
      <c r="J84" s="597"/>
      <c r="K84" s="597"/>
      <c r="L84" s="597"/>
      <c r="M84" s="597"/>
      <c r="N84" s="597"/>
      <c r="O84" s="597"/>
      <c r="P84" s="122"/>
      <c r="Q84" s="122"/>
      <c r="R84" s="121" t="s">
        <v>101</v>
      </c>
      <c r="T84" s="122"/>
      <c r="V84" s="597" t="str">
        <f>IFERROR(IF((Z37*2.3%-Z71*10)/(Z76*10)&lt;0,0,(Z37*2.3%-Z71*10)/(Z76*10)),"")</f>
        <v/>
      </c>
      <c r="W84" s="597"/>
      <c r="X84" s="597"/>
      <c r="Y84" s="597"/>
      <c r="Z84" s="597"/>
      <c r="AA84" s="597"/>
      <c r="AB84" s="597"/>
      <c r="AC84" s="122" t="s">
        <v>134</v>
      </c>
    </row>
    <row r="85" spans="1:37" ht="24.95" customHeight="1">
      <c r="A85" s="35"/>
      <c r="C85" s="121"/>
      <c r="D85" s="122"/>
      <c r="E85" s="122"/>
      <c r="G85" s="122"/>
      <c r="H85" s="122"/>
      <c r="I85" s="122"/>
      <c r="J85" s="122"/>
      <c r="K85" s="122"/>
      <c r="L85" s="122"/>
      <c r="M85" s="122"/>
      <c r="N85" s="122"/>
      <c r="O85" s="122"/>
      <c r="P85" s="122"/>
      <c r="Q85" s="122"/>
      <c r="R85" s="122"/>
      <c r="S85" s="122"/>
    </row>
    <row r="86" spans="1:37" ht="24.95" customHeight="1">
      <c r="A86" s="35"/>
      <c r="B86" s="590" t="s">
        <v>227</v>
      </c>
      <c r="C86" s="590"/>
      <c r="D86" s="590"/>
      <c r="E86" s="590"/>
      <c r="F86" s="590" t="s">
        <v>228</v>
      </c>
      <c r="G86" s="590"/>
      <c r="H86" s="590"/>
      <c r="I86" s="590"/>
      <c r="J86" s="590"/>
      <c r="K86" s="590"/>
      <c r="L86" s="590"/>
      <c r="M86" s="590"/>
      <c r="N86" s="590"/>
      <c r="O86" s="590"/>
      <c r="P86" s="590"/>
      <c r="Q86" s="590"/>
      <c r="R86" s="590"/>
      <c r="S86" s="590"/>
      <c r="T86" s="590"/>
      <c r="U86" s="590"/>
      <c r="V86" s="590"/>
      <c r="W86" s="590"/>
      <c r="X86" s="590"/>
      <c r="Y86" s="590"/>
      <c r="Z86" s="590"/>
      <c r="AA86" s="590"/>
      <c r="AB86" s="590"/>
      <c r="AC86" s="590"/>
      <c r="AD86" s="590"/>
      <c r="AE86" s="590"/>
      <c r="AF86" s="590"/>
      <c r="AG86" s="590"/>
      <c r="AH86" s="590"/>
    </row>
    <row r="87" spans="1:37" ht="24.95" customHeight="1">
      <c r="A87" s="35"/>
      <c r="B87" s="590"/>
      <c r="C87" s="590"/>
      <c r="D87" s="590"/>
      <c r="E87" s="590"/>
      <c r="F87" s="603" t="s">
        <v>229</v>
      </c>
      <c r="G87" s="603"/>
      <c r="H87" s="603"/>
      <c r="I87" s="603"/>
      <c r="J87" s="603"/>
      <c r="K87" s="603"/>
      <c r="L87" s="603"/>
      <c r="M87" s="603"/>
      <c r="N87" s="603"/>
      <c r="O87" s="603"/>
      <c r="P87" s="603"/>
      <c r="Q87" s="603"/>
      <c r="R87" s="603"/>
      <c r="S87" s="603"/>
      <c r="T87" s="603"/>
      <c r="U87" s="603"/>
      <c r="V87" s="603"/>
      <c r="W87" s="603"/>
      <c r="X87" s="603"/>
      <c r="Y87" s="603"/>
      <c r="Z87" s="603"/>
      <c r="AA87" s="603"/>
      <c r="AB87" s="603"/>
      <c r="AC87" s="603"/>
      <c r="AD87" s="603"/>
      <c r="AE87" s="603"/>
      <c r="AF87" s="603"/>
      <c r="AG87" s="603"/>
      <c r="AH87" s="603"/>
    </row>
    <row r="88" spans="1:37" ht="24.95" customHeight="1">
      <c r="A88" s="35"/>
      <c r="B88" s="590"/>
      <c r="C88" s="590"/>
      <c r="D88" s="590"/>
      <c r="E88" s="590"/>
      <c r="F88" s="604" t="s">
        <v>230</v>
      </c>
      <c r="G88" s="604"/>
      <c r="H88" s="604"/>
      <c r="I88" s="604"/>
      <c r="J88" s="604"/>
      <c r="K88" s="604"/>
      <c r="L88" s="604"/>
      <c r="M88" s="604"/>
      <c r="N88" s="604"/>
      <c r="O88" s="604"/>
      <c r="P88" s="604"/>
      <c r="Q88" s="604"/>
      <c r="R88" s="604"/>
      <c r="S88" s="604"/>
      <c r="T88" s="604"/>
      <c r="U88" s="604"/>
      <c r="V88" s="604"/>
      <c r="W88" s="604"/>
      <c r="X88" s="604"/>
      <c r="Y88" s="604"/>
      <c r="Z88" s="604"/>
      <c r="AA88" s="604"/>
      <c r="AB88" s="604"/>
      <c r="AC88" s="604"/>
      <c r="AD88" s="604"/>
      <c r="AE88" s="604"/>
      <c r="AF88" s="604"/>
      <c r="AG88" s="604"/>
      <c r="AH88" s="604"/>
    </row>
    <row r="89" spans="1:37" ht="24.95" customHeight="1">
      <c r="A89" s="35" t="s">
        <v>231</v>
      </c>
      <c r="B89" s="121" t="s">
        <v>144</v>
      </c>
      <c r="D89" s="122"/>
      <c r="E89" s="122"/>
      <c r="G89" s="122"/>
      <c r="H89" s="122"/>
      <c r="I89" s="122"/>
      <c r="J89" s="122"/>
      <c r="K89" s="122"/>
      <c r="L89" s="122"/>
      <c r="M89" s="122"/>
      <c r="N89" s="122"/>
      <c r="O89" s="122"/>
      <c r="P89" s="122"/>
      <c r="Q89" s="122"/>
      <c r="R89" s="122"/>
      <c r="S89" s="122"/>
    </row>
    <row r="90" spans="1:37" ht="15" customHeight="1">
      <c r="A90" s="35"/>
      <c r="B90" s="121"/>
      <c r="D90" s="122"/>
      <c r="E90" s="122"/>
      <c r="G90" s="122"/>
      <c r="H90" s="122"/>
      <c r="I90" s="122"/>
      <c r="J90" s="122"/>
      <c r="K90" s="122"/>
      <c r="L90" s="122"/>
      <c r="M90" s="122"/>
      <c r="N90" s="122"/>
      <c r="O90" s="122"/>
      <c r="P90" s="122"/>
      <c r="Q90" s="122"/>
      <c r="R90" s="122"/>
      <c r="S90" s="122"/>
    </row>
    <row r="91" spans="1:37" ht="24.95" customHeight="1">
      <c r="A91" s="35"/>
      <c r="B91" s="121"/>
      <c r="D91" s="122"/>
      <c r="E91" s="122"/>
      <c r="G91" s="122"/>
      <c r="J91" s="591" t="str">
        <f>IF(AK91&lt;=1.1,IF(AK91&gt;=0.9,"☑","□"),"□")</f>
        <v>□</v>
      </c>
      <c r="K91" s="591"/>
      <c r="L91" s="121" t="s">
        <v>1516</v>
      </c>
      <c r="M91" s="122"/>
      <c r="N91" s="122"/>
      <c r="O91" s="122"/>
      <c r="P91" s="122"/>
      <c r="Q91" s="122"/>
      <c r="R91" s="122"/>
      <c r="S91" s="122"/>
      <c r="T91" s="122"/>
      <c r="U91" s="122"/>
      <c r="V91" s="122"/>
      <c r="AK91" s="187" t="str">
        <f>IFERROR(M37/Z37,"")</f>
        <v/>
      </c>
    </row>
    <row r="92" spans="1:37" ht="24.95" customHeight="1">
      <c r="A92" s="35"/>
      <c r="B92" s="121"/>
      <c r="C92" s="44" t="s">
        <v>145</v>
      </c>
      <c r="D92" s="122"/>
      <c r="E92" s="122"/>
      <c r="G92" s="122"/>
      <c r="J92" s="591" t="str">
        <f>IF(AK92&lt;=1.1,IF(AK92&gt;=0.9,"☑","□"),"□")</f>
        <v>□</v>
      </c>
      <c r="K92" s="591"/>
      <c r="L92" s="41" t="s">
        <v>1517</v>
      </c>
      <c r="M92" s="122"/>
      <c r="N92" s="122"/>
      <c r="O92" s="122"/>
      <c r="P92" s="122"/>
      <c r="Q92" s="122"/>
      <c r="R92" s="122"/>
      <c r="S92" s="122"/>
      <c r="T92" s="122"/>
      <c r="U92" s="122"/>
      <c r="V92" s="122"/>
      <c r="AK92" s="187" t="str">
        <f>IFERROR(M71/Z71,"")</f>
        <v/>
      </c>
    </row>
    <row r="93" spans="1:37" ht="24.95" customHeight="1">
      <c r="A93" s="35"/>
      <c r="B93" s="121"/>
      <c r="D93" s="122"/>
      <c r="E93" s="122"/>
      <c r="G93" s="122"/>
      <c r="J93" s="591" t="str">
        <f>IF(AK93&lt;=1.1,IF(AK93&gt;=0.9,"☑","□"),"□")</f>
        <v>□</v>
      </c>
      <c r="K93" s="591"/>
      <c r="L93" s="121" t="s">
        <v>1518</v>
      </c>
      <c r="M93" s="122"/>
      <c r="N93" s="122"/>
      <c r="O93" s="122"/>
      <c r="P93" s="122"/>
      <c r="Q93" s="122"/>
      <c r="R93" s="122"/>
      <c r="S93" s="122"/>
      <c r="T93" s="122"/>
      <c r="U93" s="122"/>
      <c r="V93" s="122"/>
      <c r="AK93" s="187" t="str">
        <f>IFERROR(M76/Z76,"")</f>
        <v/>
      </c>
    </row>
    <row r="94" spans="1:37" ht="24.95" customHeight="1">
      <c r="A94" s="35"/>
      <c r="B94" s="121"/>
      <c r="D94" s="122"/>
      <c r="E94" s="122"/>
      <c r="G94" s="122"/>
      <c r="J94" s="591" t="str">
        <f>IF(AK94&lt;=1.1,IF(AK94&gt;=0.9,"☑","□"),"□")</f>
        <v>□</v>
      </c>
      <c r="K94" s="591"/>
      <c r="L94" s="121" t="s">
        <v>1519</v>
      </c>
      <c r="M94" s="122"/>
      <c r="N94" s="122"/>
      <c r="O94" s="122"/>
      <c r="P94" s="122"/>
      <c r="Q94" s="122"/>
      <c r="R94" s="122"/>
      <c r="S94" s="122"/>
      <c r="T94" s="122"/>
      <c r="U94" s="122"/>
      <c r="V94" s="122"/>
      <c r="AK94" s="187" t="str">
        <f>IFERROR(I84/V84,"")</f>
        <v/>
      </c>
    </row>
    <row r="95" spans="1:37" ht="27" customHeight="1">
      <c r="A95" s="35"/>
      <c r="B95" s="121"/>
      <c r="D95" s="122"/>
      <c r="E95" s="122"/>
      <c r="G95" s="122"/>
      <c r="H95" s="122"/>
      <c r="I95" s="122"/>
      <c r="J95" s="41" t="s">
        <v>146</v>
      </c>
      <c r="K95" s="122"/>
      <c r="L95" s="122"/>
      <c r="M95" s="122"/>
      <c r="N95" s="122"/>
      <c r="O95" s="122"/>
      <c r="P95" s="122"/>
      <c r="Q95" s="122"/>
      <c r="R95" s="122"/>
      <c r="S95" s="122"/>
    </row>
    <row r="96" spans="1:37" ht="24.95" customHeight="1">
      <c r="A96" s="35" t="s">
        <v>232</v>
      </c>
      <c r="B96" s="121" t="s">
        <v>233</v>
      </c>
      <c r="D96" s="122"/>
      <c r="E96" s="122"/>
      <c r="G96" s="122"/>
      <c r="H96" s="122"/>
      <c r="I96" s="122"/>
      <c r="J96" s="122"/>
      <c r="K96" s="122"/>
      <c r="L96" s="122"/>
      <c r="M96" s="122"/>
      <c r="N96" s="122"/>
      <c r="O96" s="122"/>
      <c r="P96" s="122"/>
      <c r="Q96" s="122"/>
      <c r="R96" s="122"/>
      <c r="S96" s="122"/>
    </row>
    <row r="97" spans="1:37" ht="24.95" customHeight="1">
      <c r="A97" s="35"/>
      <c r="B97" s="121"/>
      <c r="D97" s="122"/>
      <c r="E97" s="122"/>
      <c r="F97" s="122"/>
      <c r="G97" s="122"/>
      <c r="H97" s="122"/>
      <c r="I97" s="122"/>
      <c r="J97" s="122"/>
      <c r="K97" s="122"/>
      <c r="L97" s="122"/>
      <c r="M97" s="122"/>
      <c r="N97" s="122"/>
      <c r="O97" s="122"/>
      <c r="P97" s="593" t="str">
        <f>IFERROR(IF(OR(AK27=0,AK73=0,I84&lt;=0),"算定不可",(VLOOKUP("該当",'リスト（入院）'!I:K,3,FALSE))),"")</f>
        <v>算定不可</v>
      </c>
      <c r="Q97" s="593"/>
      <c r="R97" s="593"/>
      <c r="S97" s="593"/>
      <c r="T97" s="593"/>
      <c r="U97" s="593"/>
      <c r="V97" s="593"/>
      <c r="W97" s="593"/>
      <c r="X97" s="593"/>
      <c r="Y97" s="593"/>
      <c r="Z97" s="593"/>
    </row>
    <row r="98" spans="1:37" ht="24.95" customHeight="1">
      <c r="A98" s="35"/>
    </row>
    <row r="99" spans="1:37" ht="24.95" customHeight="1">
      <c r="A99" s="44" t="s">
        <v>44</v>
      </c>
    </row>
    <row r="100" spans="1:37" ht="24.95" customHeight="1">
      <c r="A100" s="44" t="s">
        <v>234</v>
      </c>
    </row>
    <row r="101" spans="1:37" ht="24.95" customHeight="1">
      <c r="A101" s="44" t="s">
        <v>172</v>
      </c>
    </row>
    <row r="102" spans="1:37" ht="24.95" customHeight="1">
      <c r="A102" s="44" t="s">
        <v>1545</v>
      </c>
      <c r="AK102" s="185"/>
    </row>
    <row r="103" spans="1:37" ht="24.95" customHeight="1">
      <c r="A103" s="44" t="s">
        <v>235</v>
      </c>
      <c r="AK103" s="185"/>
    </row>
    <row r="104" spans="1:37" ht="24.95" customHeight="1">
      <c r="B104" s="44" t="s">
        <v>175</v>
      </c>
      <c r="AK104" s="185"/>
    </row>
    <row r="105" spans="1:37" ht="24.95" customHeight="1">
      <c r="A105" s="44" t="s">
        <v>236</v>
      </c>
      <c r="AK105" s="185"/>
    </row>
    <row r="106" spans="1:37" ht="24.95" customHeight="1">
      <c r="A106" s="44" t="s">
        <v>237</v>
      </c>
      <c r="AK106" s="185"/>
    </row>
    <row r="107" spans="1:37" ht="24.95" customHeight="1">
      <c r="A107" s="44" t="s">
        <v>177</v>
      </c>
      <c r="AK107" s="185"/>
    </row>
    <row r="108" spans="1:37" ht="24.95" customHeight="1">
      <c r="A108" s="44" t="s">
        <v>178</v>
      </c>
      <c r="AK108" s="185"/>
    </row>
    <row r="109" spans="1:37" ht="24.95" customHeight="1">
      <c r="A109" s="44" t="s">
        <v>238</v>
      </c>
      <c r="AK109" s="185"/>
    </row>
    <row r="110" spans="1:37" ht="24.95" customHeight="1">
      <c r="A110" s="44" t="s">
        <v>179</v>
      </c>
      <c r="AK110" s="185"/>
    </row>
    <row r="111" spans="1:37" ht="24.95" customHeight="1">
      <c r="A111" s="44" t="s">
        <v>180</v>
      </c>
      <c r="AK111" s="185"/>
    </row>
    <row r="112" spans="1:37" ht="24.95" customHeight="1">
      <c r="A112" s="44" t="s">
        <v>181</v>
      </c>
    </row>
    <row r="113" spans="1:37" ht="24.95" customHeight="1">
      <c r="A113" s="44" t="s">
        <v>182</v>
      </c>
      <c r="AK113" s="185"/>
    </row>
    <row r="114" spans="1:37" ht="24.95" customHeight="1">
      <c r="A114" s="44" t="s">
        <v>183</v>
      </c>
      <c r="AK114" s="185"/>
    </row>
    <row r="115" spans="1:37" ht="24.95" customHeight="1">
      <c r="A115" s="44" t="s">
        <v>184</v>
      </c>
      <c r="AK115" s="185"/>
    </row>
    <row r="116" spans="1:37" ht="24.95" customHeight="1">
      <c r="A116" s="44" t="s">
        <v>185</v>
      </c>
      <c r="AK116" s="185"/>
    </row>
    <row r="117" spans="1:37" ht="24.95" customHeight="1">
      <c r="A117" s="44" t="s">
        <v>186</v>
      </c>
      <c r="AK117" s="185"/>
    </row>
    <row r="118" spans="1:37" ht="24.95" customHeight="1">
      <c r="A118" s="44" t="s">
        <v>187</v>
      </c>
      <c r="AK118" s="185"/>
    </row>
    <row r="119" spans="1:37" ht="24.95" customHeight="1">
      <c r="A119" s="44" t="s">
        <v>188</v>
      </c>
      <c r="AK119" s="185"/>
    </row>
    <row r="120" spans="1:37" ht="24.95" customHeight="1">
      <c r="A120" s="44" t="s">
        <v>239</v>
      </c>
      <c r="AK120" s="185"/>
    </row>
    <row r="121" spans="1:37" ht="24.95" customHeight="1">
      <c r="A121" s="44" t="s">
        <v>189</v>
      </c>
      <c r="AK121" s="185"/>
    </row>
    <row r="122" spans="1:37" ht="24.95" customHeight="1">
      <c r="A122" s="44" t="s">
        <v>190</v>
      </c>
      <c r="AK122" s="185"/>
    </row>
    <row r="123" spans="1:37" ht="24.95" customHeight="1">
      <c r="A123" s="44" t="s">
        <v>240</v>
      </c>
      <c r="AK123" s="185"/>
    </row>
    <row r="124" spans="1:37" ht="24.95" customHeight="1">
      <c r="A124" s="44" t="s">
        <v>191</v>
      </c>
      <c r="AK124" s="185"/>
    </row>
    <row r="125" spans="1:37" ht="24.95" customHeight="1">
      <c r="A125" s="44" t="s">
        <v>192</v>
      </c>
      <c r="AK125" s="185"/>
    </row>
    <row r="126" spans="1:37" ht="24.95" customHeight="1">
      <c r="A126" s="44" t="s">
        <v>241</v>
      </c>
    </row>
    <row r="127" spans="1:37" ht="24.95" customHeight="1">
      <c r="A127" s="44" t="s">
        <v>193</v>
      </c>
    </row>
    <row r="128" spans="1:37" ht="24.95" customHeight="1">
      <c r="A128" s="44" t="s">
        <v>242</v>
      </c>
    </row>
    <row r="129" spans="1:46" s="34" customFormat="1" ht="24.95" customHeight="1">
      <c r="A129" s="34" t="s">
        <v>194</v>
      </c>
      <c r="F129" s="121"/>
      <c r="AK129" s="197"/>
      <c r="AL129" s="185"/>
      <c r="AM129" s="185"/>
      <c r="AN129" s="185"/>
      <c r="AO129" s="185"/>
      <c r="AP129" s="185"/>
      <c r="AQ129" s="185"/>
      <c r="AR129" s="185"/>
      <c r="AS129" s="185"/>
      <c r="AT129" s="185"/>
    </row>
    <row r="130" spans="1:46" ht="24.95" customHeight="1">
      <c r="A130" s="44" t="s">
        <v>195</v>
      </c>
    </row>
    <row r="131" spans="1:46" ht="24.95" customHeight="1">
      <c r="A131" s="44" t="s">
        <v>196</v>
      </c>
    </row>
    <row r="132" spans="1:46" ht="24.95" customHeight="1">
      <c r="A132" s="44" t="s">
        <v>197</v>
      </c>
    </row>
    <row r="133" spans="1:46" ht="24.95" customHeight="1">
      <c r="A133" s="44" t="s">
        <v>243</v>
      </c>
    </row>
    <row r="134" spans="1:46" ht="24.95" customHeight="1">
      <c r="A134" s="44" t="s">
        <v>198</v>
      </c>
    </row>
    <row r="135" spans="1:46" ht="24.95" customHeight="1">
      <c r="A135" s="44" t="s">
        <v>244</v>
      </c>
    </row>
    <row r="136" spans="1:46" s="34" customFormat="1" ht="24.95" customHeight="1">
      <c r="A136" s="34" t="s">
        <v>245</v>
      </c>
      <c r="F136" s="121"/>
      <c r="AK136" s="197"/>
      <c r="AL136" s="185"/>
      <c r="AM136" s="185"/>
      <c r="AN136" s="185"/>
      <c r="AO136" s="185"/>
      <c r="AP136" s="185"/>
      <c r="AQ136" s="185"/>
      <c r="AR136" s="185"/>
      <c r="AS136" s="185"/>
      <c r="AT136" s="185"/>
    </row>
    <row r="137" spans="1:46" ht="24.95" customHeight="1">
      <c r="A137" s="44" t="s">
        <v>246</v>
      </c>
    </row>
    <row r="138" spans="1:46" ht="24.95" customHeight="1">
      <c r="A138" s="44" t="s">
        <v>247</v>
      </c>
    </row>
    <row r="139" spans="1:46" s="34" customFormat="1" ht="24.95" customHeight="1">
      <c r="A139" s="34" t="s">
        <v>248</v>
      </c>
      <c r="F139" s="121"/>
      <c r="AK139" s="197"/>
      <c r="AL139" s="185"/>
      <c r="AM139" s="185"/>
      <c r="AN139" s="185"/>
      <c r="AO139" s="185"/>
      <c r="AP139" s="185"/>
      <c r="AQ139" s="185"/>
      <c r="AR139" s="185"/>
      <c r="AS139" s="185"/>
      <c r="AT139" s="185"/>
    </row>
    <row r="140" spans="1:46" s="34" customFormat="1" ht="24.95" customHeight="1">
      <c r="A140" s="34" t="s">
        <v>249</v>
      </c>
      <c r="F140" s="121"/>
      <c r="AK140" s="197"/>
      <c r="AL140" s="185"/>
      <c r="AM140" s="185"/>
      <c r="AN140" s="185"/>
      <c r="AO140" s="185"/>
      <c r="AP140" s="185"/>
      <c r="AQ140" s="185"/>
      <c r="AR140" s="185"/>
      <c r="AS140" s="185"/>
      <c r="AT140" s="185"/>
    </row>
    <row r="141" spans="1:46" s="34" customFormat="1" ht="24.95" customHeight="1">
      <c r="A141" s="34" t="s">
        <v>204</v>
      </c>
      <c r="F141" s="121"/>
      <c r="AK141" s="197"/>
      <c r="AL141" s="185"/>
      <c r="AM141" s="185"/>
      <c r="AN141" s="185"/>
      <c r="AO141" s="185"/>
      <c r="AP141" s="185"/>
      <c r="AQ141" s="185"/>
      <c r="AR141" s="185"/>
      <c r="AS141" s="185"/>
      <c r="AT141" s="185"/>
    </row>
    <row r="142" spans="1:46" s="34" customFormat="1" ht="24.95" customHeight="1">
      <c r="A142" s="34" t="s">
        <v>205</v>
      </c>
      <c r="F142" s="121"/>
      <c r="AK142" s="197"/>
      <c r="AL142" s="185"/>
      <c r="AM142" s="185"/>
      <c r="AN142" s="185"/>
      <c r="AO142" s="185"/>
      <c r="AP142" s="185"/>
      <c r="AQ142" s="185"/>
      <c r="AR142" s="185"/>
      <c r="AS142" s="185"/>
      <c r="AT142" s="185"/>
    </row>
    <row r="143" spans="1:46" ht="24.95" customHeight="1">
      <c r="A143" s="34"/>
    </row>
    <row r="144" spans="1:46">
      <c r="A144" s="34"/>
    </row>
  </sheetData>
  <sheetProtection algorithmName="SHA-512" hashValue="kLDSccHx+aqzb9XtWwXr/MUqc+XL91lSFZjOR5QxQPb0tMLQOmdlYaO2rn69Bg+UC43LQaeyBzCu2qjTJL8d5w==" saltValue="1lDiTQqpbGyMbxnTMnQGjA==" spinCount="100000" sheet="1" objects="1" scenarios="1"/>
  <mergeCells count="69">
    <mergeCell ref="J91:K91"/>
    <mergeCell ref="J92:K92"/>
    <mergeCell ref="P97:Z97"/>
    <mergeCell ref="J94:K94"/>
    <mergeCell ref="F87:AH87"/>
    <mergeCell ref="J93:K93"/>
    <mergeCell ref="F88:AH88"/>
    <mergeCell ref="M48:S48"/>
    <mergeCell ref="Z76:AF76"/>
    <mergeCell ref="M76:S76"/>
    <mergeCell ref="M50:S50"/>
    <mergeCell ref="Z50:AF50"/>
    <mergeCell ref="M58:S58"/>
    <mergeCell ref="Z58:AF58"/>
    <mergeCell ref="M73:S73"/>
    <mergeCell ref="Z48:AF48"/>
    <mergeCell ref="Z71:AF71"/>
    <mergeCell ref="Z69:AF69"/>
    <mergeCell ref="M71:S71"/>
    <mergeCell ref="M62:S62"/>
    <mergeCell ref="Z62:AF62"/>
    <mergeCell ref="M69:S69"/>
    <mergeCell ref="Z52:AF52"/>
    <mergeCell ref="M60:S60"/>
    <mergeCell ref="Z60:AF60"/>
    <mergeCell ref="M52:S52"/>
    <mergeCell ref="M56:S56"/>
    <mergeCell ref="Z56:AF56"/>
    <mergeCell ref="M54:S54"/>
    <mergeCell ref="Z54:AF54"/>
    <mergeCell ref="A3:AH3"/>
    <mergeCell ref="H6:T6"/>
    <mergeCell ref="B6:G6"/>
    <mergeCell ref="B5:G5"/>
    <mergeCell ref="H5:T5"/>
    <mergeCell ref="M37:S37"/>
    <mergeCell ref="Z37:AF37"/>
    <mergeCell ref="B86:E88"/>
    <mergeCell ref="F86:AH86"/>
    <mergeCell ref="K10:K11"/>
    <mergeCell ref="J10:J11"/>
    <mergeCell ref="W10:W11"/>
    <mergeCell ref="L10:M11"/>
    <mergeCell ref="O10:P11"/>
    <mergeCell ref="R10:S11"/>
    <mergeCell ref="U10:V11"/>
    <mergeCell ref="N10:N11"/>
    <mergeCell ref="Q10:Q11"/>
    <mergeCell ref="T10:T11"/>
    <mergeCell ref="V84:AB84"/>
    <mergeCell ref="I84:O84"/>
    <mergeCell ref="G15:J15"/>
    <mergeCell ref="K15:N15"/>
    <mergeCell ref="G16:J16"/>
    <mergeCell ref="K16:N18"/>
    <mergeCell ref="G17:J17"/>
    <mergeCell ref="G18:J18"/>
    <mergeCell ref="G25:J25"/>
    <mergeCell ref="K25:N27"/>
    <mergeCell ref="G26:J26"/>
    <mergeCell ref="G27:J27"/>
    <mergeCell ref="G19:J19"/>
    <mergeCell ref="K19:N21"/>
    <mergeCell ref="G20:J20"/>
    <mergeCell ref="G21:J21"/>
    <mergeCell ref="G22:J22"/>
    <mergeCell ref="K22:N24"/>
    <mergeCell ref="G23:J23"/>
    <mergeCell ref="G24:J24"/>
  </mergeCells>
  <phoneticPr fontId="1"/>
  <printOptions horizontalCentered="1"/>
  <pageMargins left="0.23622047244094491" right="0.23622047244094491" top="0.55118110236220474" bottom="0.55118110236220474" header="0.31496062992125984" footer="0.31496062992125984"/>
  <pageSetup paperSize="9" scale="51" fitToHeight="2" orientation="portrait" r:id="rId1"/>
  <headerFooter alignWithMargins="0"/>
  <rowBreaks count="1" manualBreakCount="1">
    <brk id="62" max="35" man="1"/>
  </rowBreaks>
  <drawing r:id="rId2"/>
  <legacyDrawing r:id="rId3"/>
  <mc:AlternateContent xmlns:mc="http://schemas.openxmlformats.org/markup-compatibility/2006">
    <mc:Choice Requires="x14">
      <controls>
        <mc:AlternateContent xmlns:mc="http://schemas.openxmlformats.org/markup-compatibility/2006">
          <mc:Choice Requires="x14">
            <control shapeId="4099" r:id="rId4" name="Check Box 3">
              <controlPr defaultSize="0" autoFill="0" autoLine="0" autoPict="0">
                <anchor moveWithCells="1">
                  <from>
                    <xdr:col>5</xdr:col>
                    <xdr:colOff>28575</xdr:colOff>
                    <xdr:row>9</xdr:row>
                    <xdr:rowOff>38100</xdr:rowOff>
                  </from>
                  <to>
                    <xdr:col>5</xdr:col>
                    <xdr:colOff>266700</xdr:colOff>
                    <xdr:row>9</xdr:row>
                    <xdr:rowOff>295275</xdr:rowOff>
                  </to>
                </anchor>
              </controlPr>
            </control>
          </mc:Choice>
        </mc:AlternateContent>
        <mc:AlternateContent xmlns:mc="http://schemas.openxmlformats.org/markup-compatibility/2006">
          <mc:Choice Requires="x14">
            <control shapeId="4100" r:id="rId5" name="Check Box 4">
              <controlPr defaultSize="0" autoFill="0" autoLine="0" autoPict="0">
                <anchor moveWithCells="1">
                  <from>
                    <xdr:col>5</xdr:col>
                    <xdr:colOff>28575</xdr:colOff>
                    <xdr:row>10</xdr:row>
                    <xdr:rowOff>38100</xdr:rowOff>
                  </from>
                  <to>
                    <xdr:col>5</xdr:col>
                    <xdr:colOff>266700</xdr:colOff>
                    <xdr:row>10</xdr:row>
                    <xdr:rowOff>295275</xdr:rowOff>
                  </to>
                </anchor>
              </controlPr>
            </control>
          </mc:Choice>
        </mc:AlternateContent>
        <mc:AlternateContent xmlns:mc="http://schemas.openxmlformats.org/markup-compatibility/2006">
          <mc:Choice Requires="x14">
            <control shapeId="4105" r:id="rId6" name="Option Button 9">
              <controlPr defaultSize="0" autoFill="0" autoLine="0" autoPict="0">
                <anchor moveWithCells="1">
                  <from>
                    <xdr:col>10</xdr:col>
                    <xdr:colOff>57150</xdr:colOff>
                    <xdr:row>9</xdr:row>
                    <xdr:rowOff>180975</xdr:rowOff>
                  </from>
                  <to>
                    <xdr:col>11</xdr:col>
                    <xdr:colOff>123825</xdr:colOff>
                    <xdr:row>10</xdr:row>
                    <xdr:rowOff>114300</xdr:rowOff>
                  </to>
                </anchor>
              </controlPr>
            </control>
          </mc:Choice>
        </mc:AlternateContent>
        <mc:AlternateContent xmlns:mc="http://schemas.openxmlformats.org/markup-compatibility/2006">
          <mc:Choice Requires="x14">
            <control shapeId="4106" r:id="rId7" name="Option Button 10">
              <controlPr defaultSize="0" autoFill="0" autoLine="0" autoPict="0">
                <anchor moveWithCells="1">
                  <from>
                    <xdr:col>13</xdr:col>
                    <xdr:colOff>57150</xdr:colOff>
                    <xdr:row>9</xdr:row>
                    <xdr:rowOff>180975</xdr:rowOff>
                  </from>
                  <to>
                    <xdr:col>14</xdr:col>
                    <xdr:colOff>123825</xdr:colOff>
                    <xdr:row>10</xdr:row>
                    <xdr:rowOff>114300</xdr:rowOff>
                  </to>
                </anchor>
              </controlPr>
            </control>
          </mc:Choice>
        </mc:AlternateContent>
        <mc:AlternateContent xmlns:mc="http://schemas.openxmlformats.org/markup-compatibility/2006">
          <mc:Choice Requires="x14">
            <control shapeId="4107" r:id="rId8" name="Option Button 11">
              <controlPr defaultSize="0" autoFill="0" autoLine="0" autoPict="0">
                <anchor moveWithCells="1">
                  <from>
                    <xdr:col>16</xdr:col>
                    <xdr:colOff>57150</xdr:colOff>
                    <xdr:row>9</xdr:row>
                    <xdr:rowOff>180975</xdr:rowOff>
                  </from>
                  <to>
                    <xdr:col>17</xdr:col>
                    <xdr:colOff>123825</xdr:colOff>
                    <xdr:row>10</xdr:row>
                    <xdr:rowOff>114300</xdr:rowOff>
                  </to>
                </anchor>
              </controlPr>
            </control>
          </mc:Choice>
        </mc:AlternateContent>
        <mc:AlternateContent xmlns:mc="http://schemas.openxmlformats.org/markup-compatibility/2006">
          <mc:Choice Requires="x14">
            <control shapeId="4108" r:id="rId9" name="Option Button 12">
              <controlPr defaultSize="0" autoFill="0" autoLine="0" autoPict="0">
                <anchor moveWithCells="1">
                  <from>
                    <xdr:col>19</xdr:col>
                    <xdr:colOff>57150</xdr:colOff>
                    <xdr:row>9</xdr:row>
                    <xdr:rowOff>180975</xdr:rowOff>
                  </from>
                  <to>
                    <xdr:col>20</xdr:col>
                    <xdr:colOff>123825</xdr:colOff>
                    <xdr:row>10</xdr:row>
                    <xdr:rowOff>114300</xdr:rowOff>
                  </to>
                </anchor>
              </controlPr>
            </control>
          </mc:Choice>
        </mc:AlternateContent>
        <mc:AlternateContent xmlns:mc="http://schemas.openxmlformats.org/markup-compatibility/2006">
          <mc:Choice Requires="x14">
            <control shapeId="4109" r:id="rId10" name="Check Box 13">
              <controlPr defaultSize="0" autoFill="0" autoLine="0" autoPict="0">
                <anchor moveWithCells="1">
                  <from>
                    <xdr:col>30</xdr:col>
                    <xdr:colOff>28575</xdr:colOff>
                    <xdr:row>27</xdr:row>
                    <xdr:rowOff>38100</xdr:rowOff>
                  </from>
                  <to>
                    <xdr:col>30</xdr:col>
                    <xdr:colOff>266700</xdr:colOff>
                    <xdr:row>27</xdr:row>
                    <xdr:rowOff>295275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902588-D465-4346-B76D-14C07EF7A6EA}">
  <sheetPr codeName="Sheet1">
    <tabColor theme="9" tint="0.79998168889431442"/>
  </sheetPr>
  <dimension ref="A1:H11"/>
  <sheetViews>
    <sheetView showGridLines="0" workbookViewId="0"/>
  </sheetViews>
  <sheetFormatPr defaultRowHeight="13.5"/>
  <cols>
    <col min="1" max="16384" width="9" style="192"/>
  </cols>
  <sheetData>
    <row r="1" spans="1:8">
      <c r="A1" s="192" t="s">
        <v>250</v>
      </c>
    </row>
    <row r="3" spans="1:8" ht="18.75" customHeight="1">
      <c r="A3" s="192" t="s">
        <v>251</v>
      </c>
      <c r="B3" s="101"/>
      <c r="C3" s="101"/>
      <c r="D3" s="101"/>
      <c r="E3" s="101"/>
      <c r="F3" s="101"/>
      <c r="G3" s="101"/>
      <c r="H3" s="101"/>
    </row>
    <row r="4" spans="1:8">
      <c r="A4" s="192" t="s">
        <v>252</v>
      </c>
      <c r="B4" s="101"/>
      <c r="C4" s="101"/>
      <c r="D4" s="101"/>
      <c r="E4" s="101"/>
      <c r="F4" s="101"/>
      <c r="G4" s="101"/>
      <c r="H4" s="101"/>
    </row>
    <row r="5" spans="1:8">
      <c r="A5" s="192" t="s">
        <v>253</v>
      </c>
      <c r="B5" s="101"/>
      <c r="C5" s="101"/>
      <c r="D5" s="101"/>
      <c r="E5" s="101"/>
      <c r="F5" s="101"/>
      <c r="G5" s="101"/>
      <c r="H5" s="101"/>
    </row>
    <row r="6" spans="1:8">
      <c r="A6" s="101"/>
      <c r="B6" s="101"/>
      <c r="C6" s="101"/>
      <c r="D6" s="101"/>
      <c r="E6" s="101"/>
      <c r="F6" s="101"/>
      <c r="G6" s="101"/>
      <c r="H6" s="101"/>
    </row>
    <row r="7" spans="1:8" ht="13.5" customHeight="1">
      <c r="A7" s="193"/>
      <c r="B7" s="193"/>
      <c r="C7" s="193"/>
      <c r="D7" s="193"/>
      <c r="E7" s="193"/>
      <c r="F7" s="193"/>
      <c r="G7" s="193"/>
      <c r="H7" s="193"/>
    </row>
    <row r="8" spans="1:8" ht="13.5" customHeight="1">
      <c r="A8" s="193"/>
      <c r="B8" s="193"/>
      <c r="C8" s="193"/>
      <c r="D8" s="193"/>
      <c r="E8" s="193"/>
      <c r="F8" s="193"/>
      <c r="G8" s="193"/>
      <c r="H8" s="193"/>
    </row>
    <row r="9" spans="1:8" ht="13.5" customHeight="1">
      <c r="A9" s="193"/>
      <c r="B9" s="193"/>
      <c r="C9" s="193"/>
      <c r="D9" s="193"/>
      <c r="E9" s="193"/>
      <c r="F9" s="193"/>
      <c r="G9" s="193"/>
      <c r="H9" s="193"/>
    </row>
    <row r="10" spans="1:8" ht="13.5" customHeight="1">
      <c r="A10" s="193"/>
      <c r="B10" s="193"/>
      <c r="C10" s="193"/>
      <c r="D10" s="193"/>
      <c r="E10" s="193"/>
      <c r="F10" s="193"/>
      <c r="G10" s="193"/>
      <c r="H10" s="193"/>
    </row>
    <row r="11" spans="1:8" ht="13.5" customHeight="1">
      <c r="A11" s="193"/>
      <c r="B11" s="193"/>
      <c r="C11" s="193"/>
      <c r="D11" s="193"/>
      <c r="E11" s="193"/>
      <c r="F11" s="193"/>
      <c r="G11" s="193"/>
      <c r="H11" s="193"/>
    </row>
  </sheetData>
  <sheetProtection algorithmName="SHA-512" hashValue="295GEqaNgtD3iUCJd9gSKDgcacc7RkwRF9RkJ9ADLcRzwJGEVLOjBmvNi4jAO//ZFQIhUf3dkz13FTiYDHNJjQ==" saltValue="ZlIKbkmcRgAAMmzT+uNpHg==" spinCount="100000" sheet="1" objects="1" scenarios="1"/>
  <phoneticPr fontId="1"/>
  <printOptions horizontalCentered="1"/>
  <pageMargins left="0.25" right="0.25"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D7F5C-4074-4D4B-A3D3-CE54AC83358B}">
  <sheetPr codeName="Sheet5">
    <tabColor theme="9" tint="0.79998168889431442"/>
    <pageSetUpPr fitToPage="1"/>
  </sheetPr>
  <dimension ref="A1:BR226"/>
  <sheetViews>
    <sheetView showGridLines="0" workbookViewId="0"/>
  </sheetViews>
  <sheetFormatPr defaultColWidth="8.75" defaultRowHeight="13.5" outlineLevelRow="1" outlineLevelCol="1"/>
  <cols>
    <col min="1" max="32" width="3.625" style="4" customWidth="1"/>
    <col min="33" max="33" width="3.625" style="28" customWidth="1"/>
    <col min="34" max="34" width="3.5" style="4" customWidth="1"/>
    <col min="35" max="35" width="2.75" style="189" hidden="1" customWidth="1" outlineLevel="1"/>
    <col min="36" max="36" width="22.375" style="189" hidden="1" customWidth="1" outlineLevel="1"/>
    <col min="37" max="37" width="24.875" style="189" customWidth="1" collapsed="1"/>
    <col min="38" max="42" width="2.75" style="189" customWidth="1"/>
    <col min="43" max="43" width="8.75" style="189" customWidth="1"/>
    <col min="44" max="44" width="10.5" style="189" customWidth="1"/>
    <col min="45" max="16384" width="8.75" style="4"/>
  </cols>
  <sheetData>
    <row r="1" spans="1:35" ht="16.149999999999999" customHeight="1">
      <c r="A1" s="3" t="s">
        <v>254</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19"/>
    </row>
    <row r="2" spans="1:35" ht="16.149999999999999" customHeight="1">
      <c r="A2" s="605" t="s">
        <v>255</v>
      </c>
      <c r="B2" s="605"/>
      <c r="C2" s="605"/>
      <c r="D2" s="605"/>
      <c r="E2" s="605"/>
      <c r="F2" s="605"/>
      <c r="G2" s="605"/>
      <c r="H2" s="605"/>
      <c r="I2" s="605"/>
      <c r="J2" s="605"/>
      <c r="K2" s="605"/>
      <c r="L2" s="605"/>
      <c r="M2" s="605"/>
      <c r="N2" s="605"/>
      <c r="O2" s="605"/>
      <c r="P2" s="605"/>
      <c r="Q2" s="605"/>
      <c r="R2" s="605"/>
      <c r="S2" s="605"/>
      <c r="T2" s="605"/>
      <c r="U2" s="606"/>
      <c r="V2" s="606"/>
      <c r="W2" s="177" t="s">
        <v>256</v>
      </c>
      <c r="X2" s="2"/>
      <c r="Y2" s="2"/>
      <c r="Z2" s="2"/>
      <c r="AA2" s="2"/>
      <c r="AB2" s="2"/>
      <c r="AC2" s="2"/>
      <c r="AD2" s="2"/>
      <c r="AE2" s="2"/>
      <c r="AF2" s="2"/>
      <c r="AG2" s="2"/>
      <c r="AH2" s="102"/>
      <c r="AI2" s="204"/>
    </row>
    <row r="3" spans="1:35" ht="14.25"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19"/>
    </row>
    <row r="4" spans="1:35" ht="16.350000000000001" customHeight="1">
      <c r="A4" s="3"/>
      <c r="B4" s="3"/>
      <c r="C4" s="3"/>
      <c r="D4" s="3"/>
      <c r="E4" s="3"/>
      <c r="F4" s="3"/>
      <c r="G4" s="3"/>
      <c r="H4" s="3"/>
      <c r="I4" s="3"/>
      <c r="J4" s="3"/>
      <c r="K4" s="3"/>
      <c r="L4" s="3"/>
      <c r="M4" s="3"/>
      <c r="N4" s="3"/>
      <c r="O4" s="3"/>
      <c r="P4" s="3"/>
      <c r="Q4" s="628" t="s">
        <v>257</v>
      </c>
      <c r="R4" s="628"/>
      <c r="S4" s="628"/>
      <c r="T4" s="628"/>
      <c r="U4" s="628"/>
      <c r="V4" s="629" t="str">
        <f>IF('様式95_外来・在宅ベースアップ評価料（Ⅰ）'!H5=0,"",'様式95_外来・在宅ベースアップ評価料（Ⅰ）'!H5)</f>
        <v/>
      </c>
      <c r="W4" s="629"/>
      <c r="X4" s="629"/>
      <c r="Y4" s="629"/>
      <c r="Z4" s="629"/>
      <c r="AA4" s="629"/>
      <c r="AB4" s="629"/>
      <c r="AC4" s="629"/>
      <c r="AD4" s="629"/>
      <c r="AE4" s="629"/>
      <c r="AF4" s="629"/>
      <c r="AG4" s="629"/>
      <c r="AH4" s="112"/>
      <c r="AI4" s="205"/>
    </row>
    <row r="5" spans="1:35" ht="16.149999999999999" customHeight="1">
      <c r="A5" s="3"/>
      <c r="B5" s="3"/>
      <c r="C5" s="3"/>
      <c r="D5" s="3"/>
      <c r="E5" s="3"/>
      <c r="F5" s="3"/>
      <c r="G5" s="3"/>
      <c r="H5" s="3"/>
      <c r="I5" s="3"/>
      <c r="J5" s="3"/>
      <c r="K5" s="3"/>
      <c r="L5" s="3"/>
      <c r="M5" s="3"/>
      <c r="N5" s="3"/>
      <c r="O5" s="3"/>
      <c r="P5" s="3"/>
      <c r="Q5" s="607" t="s">
        <v>258</v>
      </c>
      <c r="R5" s="607"/>
      <c r="S5" s="607"/>
      <c r="T5" s="607"/>
      <c r="U5" s="608"/>
      <c r="V5" s="630" t="str">
        <f>IF(様式97_入院ベースアップ評価料!H6="","",様式97_入院ベースアップ評価料!H6)</f>
        <v/>
      </c>
      <c r="W5" s="630"/>
      <c r="X5" s="630"/>
      <c r="Y5" s="630"/>
      <c r="Z5" s="630"/>
      <c r="AA5" s="630"/>
      <c r="AB5" s="630"/>
      <c r="AC5" s="630"/>
      <c r="AD5" s="630"/>
      <c r="AE5" s="630"/>
      <c r="AF5" s="630"/>
      <c r="AG5" s="630"/>
      <c r="AH5" s="28"/>
      <c r="AI5" s="194"/>
    </row>
    <row r="6" spans="1:35" ht="15.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19"/>
    </row>
    <row r="7" spans="1:35" ht="16.149999999999999" customHeight="1">
      <c r="A7" s="2" t="s">
        <v>259</v>
      </c>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19"/>
    </row>
    <row r="8" spans="1:35" ht="16.149999999999999" customHeight="1" thickBot="1">
      <c r="A8" s="3" t="s">
        <v>260</v>
      </c>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19"/>
    </row>
    <row r="9" spans="1:35" ht="16.149999999999999" customHeight="1">
      <c r="A9" s="2"/>
      <c r="B9" s="638"/>
      <c r="C9" s="638"/>
      <c r="D9" s="639" t="s">
        <v>261</v>
      </c>
      <c r="E9" s="639"/>
      <c r="F9" s="639"/>
      <c r="G9" s="639"/>
      <c r="H9" s="639"/>
      <c r="I9" s="639"/>
      <c r="J9" s="639"/>
      <c r="K9" s="639"/>
      <c r="L9" s="639"/>
      <c r="M9" s="639"/>
      <c r="N9" s="639"/>
      <c r="O9" s="639"/>
      <c r="P9" s="639"/>
      <c r="Q9" s="639"/>
      <c r="R9" s="639"/>
      <c r="S9" s="639"/>
      <c r="T9" s="639"/>
      <c r="U9" s="639"/>
      <c r="V9" s="639"/>
      <c r="W9" s="639"/>
      <c r="X9" s="639"/>
      <c r="Y9" s="639"/>
      <c r="Z9" s="639"/>
      <c r="AA9" s="3"/>
      <c r="AB9" s="3"/>
      <c r="AC9" s="3"/>
      <c r="AD9" s="3"/>
      <c r="AE9" s="3"/>
      <c r="AF9" s="3"/>
      <c r="AG9" s="19"/>
    </row>
    <row r="10" spans="1:35" ht="16.149999999999999" customHeight="1" thickBot="1">
      <c r="A10" s="2"/>
      <c r="B10" s="620"/>
      <c r="C10" s="620"/>
      <c r="D10" s="621" t="s">
        <v>262</v>
      </c>
      <c r="E10" s="621"/>
      <c r="F10" s="621"/>
      <c r="G10" s="621"/>
      <c r="H10" s="621"/>
      <c r="I10" s="621"/>
      <c r="J10" s="621"/>
      <c r="K10" s="621"/>
      <c r="L10" s="621"/>
      <c r="M10" s="621"/>
      <c r="N10" s="621"/>
      <c r="O10" s="621"/>
      <c r="P10" s="621"/>
      <c r="Q10" s="621"/>
      <c r="R10" s="621"/>
      <c r="S10" s="621"/>
      <c r="T10" s="621"/>
      <c r="U10" s="621"/>
      <c r="V10" s="621"/>
      <c r="W10" s="621"/>
      <c r="X10" s="621"/>
      <c r="Y10" s="621"/>
      <c r="Z10" s="621"/>
      <c r="AA10" s="3"/>
      <c r="AB10" s="3"/>
      <c r="AC10" s="3"/>
      <c r="AD10" s="3"/>
      <c r="AE10" s="3"/>
      <c r="AF10" s="3"/>
      <c r="AG10" s="19"/>
    </row>
    <row r="11" spans="1:35" ht="16.149999999999999" customHeight="1">
      <c r="A11" s="2"/>
      <c r="B11" s="2"/>
      <c r="C11" s="2"/>
      <c r="D11" s="2"/>
      <c r="E11" s="2"/>
      <c r="F11" s="2"/>
      <c r="G11" s="265"/>
      <c r="H11" s="265"/>
      <c r="I11" s="265"/>
      <c r="J11" s="265"/>
      <c r="K11" s="265"/>
      <c r="L11" s="265"/>
      <c r="M11" s="265"/>
      <c r="N11" s="265"/>
      <c r="O11" s="265"/>
      <c r="P11" s="265"/>
      <c r="Q11" s="265"/>
      <c r="R11" s="265"/>
      <c r="S11" s="265"/>
      <c r="T11" s="265"/>
      <c r="U11" s="265"/>
      <c r="V11" s="265"/>
      <c r="W11" s="265"/>
      <c r="X11" s="265"/>
      <c r="Y11" s="265"/>
      <c r="Z11" s="265"/>
      <c r="AA11" s="3"/>
      <c r="AB11" s="3"/>
      <c r="AC11" s="3"/>
      <c r="AD11" s="3"/>
      <c r="AE11" s="3"/>
      <c r="AF11" s="3"/>
      <c r="AG11" s="19"/>
    </row>
    <row r="12" spans="1:35" ht="16.149999999999999" customHeight="1">
      <c r="A12" s="2"/>
      <c r="B12" s="2"/>
      <c r="C12" s="2"/>
      <c r="D12" s="2"/>
      <c r="E12" s="2"/>
      <c r="F12" s="2"/>
      <c r="G12" s="265"/>
      <c r="H12" s="265"/>
      <c r="I12" s="265"/>
      <c r="J12" s="265"/>
      <c r="K12" s="265"/>
      <c r="L12" s="265"/>
      <c r="M12" s="265"/>
      <c r="N12" s="265"/>
      <c r="O12" s="265"/>
      <c r="P12" s="265"/>
      <c r="Q12" s="265"/>
      <c r="R12" s="265"/>
      <c r="S12" s="265"/>
      <c r="T12" s="265"/>
      <c r="U12" s="265"/>
      <c r="V12" s="265"/>
      <c r="W12" s="265"/>
      <c r="X12" s="265"/>
      <c r="Y12" s="265"/>
      <c r="Z12" s="265"/>
      <c r="AA12" s="3"/>
      <c r="AB12" s="3"/>
      <c r="AC12" s="3"/>
      <c r="AD12" s="3"/>
      <c r="AE12" s="3"/>
      <c r="AF12" s="3"/>
      <c r="AG12" s="19"/>
    </row>
    <row r="13" spans="1:35" ht="16.149999999999999" customHeight="1">
      <c r="A13" s="2"/>
      <c r="B13" s="2"/>
      <c r="C13" s="2"/>
      <c r="D13" s="2"/>
      <c r="E13" s="2"/>
      <c r="F13" s="2"/>
      <c r="G13" s="265"/>
      <c r="H13" s="265"/>
      <c r="I13" s="265"/>
      <c r="J13" s="265"/>
      <c r="K13" s="265"/>
      <c r="L13" s="265"/>
      <c r="M13" s="265"/>
      <c r="N13" s="265"/>
      <c r="O13" s="265"/>
      <c r="P13" s="265"/>
      <c r="Q13" s="265"/>
      <c r="R13" s="265"/>
      <c r="S13" s="265"/>
      <c r="T13" s="265"/>
      <c r="U13" s="265"/>
      <c r="V13" s="265"/>
      <c r="W13" s="265"/>
      <c r="X13" s="265"/>
      <c r="Y13" s="265"/>
      <c r="Z13" s="265"/>
      <c r="AA13" s="3"/>
      <c r="AB13" s="3"/>
      <c r="AC13" s="3"/>
      <c r="AD13" s="3"/>
      <c r="AE13" s="3"/>
      <c r="AF13" s="3"/>
      <c r="AG13" s="19"/>
    </row>
    <row r="14" spans="1:35" ht="16.149999999999999" customHeight="1">
      <c r="A14" s="2"/>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19"/>
    </row>
    <row r="15" spans="1:35" ht="16.149999999999999" customHeight="1" thickBot="1">
      <c r="A15" s="3" t="s">
        <v>263</v>
      </c>
      <c r="B15" s="3"/>
      <c r="C15" s="3"/>
      <c r="D15" s="3"/>
      <c r="E15" s="3"/>
      <c r="F15" s="3"/>
      <c r="L15" s="3"/>
      <c r="M15" s="3"/>
      <c r="N15" s="3"/>
      <c r="O15" s="3"/>
      <c r="P15" s="3"/>
      <c r="Q15" s="3"/>
      <c r="R15" s="3"/>
      <c r="S15" s="3"/>
      <c r="T15" s="3"/>
      <c r="U15" s="3"/>
      <c r="V15" s="3"/>
      <c r="AE15" s="3"/>
      <c r="AF15" s="3"/>
      <c r="AG15" s="19"/>
    </row>
    <row r="16" spans="1:35" ht="16.149999999999999" customHeight="1" thickBot="1">
      <c r="B16" s="645" t="s">
        <v>15</v>
      </c>
      <c r="C16" s="645"/>
      <c r="D16" s="645"/>
      <c r="E16" s="619"/>
      <c r="F16" s="619"/>
      <c r="G16" s="20" t="s">
        <v>16</v>
      </c>
      <c r="H16" s="619"/>
      <c r="I16" s="619"/>
      <c r="J16" s="20" t="s">
        <v>264</v>
      </c>
      <c r="K16" s="20"/>
      <c r="L16" s="20" t="s">
        <v>265</v>
      </c>
      <c r="M16" s="20" t="s">
        <v>15</v>
      </c>
      <c r="N16" s="20"/>
      <c r="O16" s="619"/>
      <c r="P16" s="619"/>
      <c r="Q16" s="20" t="s">
        <v>16</v>
      </c>
      <c r="R16" s="619"/>
      <c r="S16" s="619"/>
      <c r="T16" s="21" t="s">
        <v>264</v>
      </c>
      <c r="V16" s="640">
        <f>IF(E16=O16,R16-H16+1,IF(O16-E16=1,12-H16+1+R16,IF(O16-E16=2,12-H16+1+R16+12,"エラー")))</f>
        <v>1</v>
      </c>
      <c r="W16" s="640"/>
      <c r="X16" s="640"/>
      <c r="Y16" s="641"/>
      <c r="Z16" s="3" t="s">
        <v>266</v>
      </c>
      <c r="AA16" s="3"/>
      <c r="AG16" s="19"/>
    </row>
    <row r="17" spans="1:33" ht="16.149999999999999" customHeight="1">
      <c r="B17" s="157"/>
      <c r="C17" s="28"/>
      <c r="D17" s="28"/>
      <c r="E17" s="28"/>
      <c r="F17" s="28"/>
      <c r="H17" s="28"/>
      <c r="I17" s="28"/>
      <c r="O17" s="28"/>
      <c r="P17" s="28"/>
      <c r="R17" s="28"/>
      <c r="S17" s="28"/>
      <c r="V17" s="28"/>
      <c r="W17" s="28"/>
      <c r="X17" s="28"/>
      <c r="Y17" s="28"/>
    </row>
    <row r="18" spans="1:33" ht="16.149999999999999" customHeight="1">
      <c r="A18" s="3"/>
      <c r="B18" s="116"/>
      <c r="C18" s="3"/>
      <c r="D18" s="3"/>
      <c r="E18" s="3"/>
      <c r="F18" s="3"/>
      <c r="G18" s="3"/>
      <c r="H18" s="3"/>
      <c r="I18" s="3"/>
      <c r="J18" s="3"/>
      <c r="K18" s="3"/>
      <c r="L18" s="3"/>
      <c r="M18" s="3"/>
      <c r="N18" s="3"/>
      <c r="O18" s="3"/>
      <c r="P18" s="3"/>
      <c r="Q18" s="3"/>
      <c r="R18" s="3"/>
      <c r="S18" s="3"/>
      <c r="T18" s="3"/>
      <c r="U18" s="3"/>
      <c r="AB18" s="3"/>
      <c r="AC18" s="3"/>
      <c r="AD18" s="3"/>
      <c r="AE18" s="3"/>
      <c r="AF18" s="3"/>
      <c r="AG18" s="19"/>
    </row>
    <row r="19" spans="1:33" ht="16.149999999999999" customHeight="1">
      <c r="A19" s="3"/>
      <c r="B19" s="116"/>
      <c r="C19" s="3"/>
      <c r="D19" s="3"/>
      <c r="E19" s="3"/>
      <c r="F19" s="3"/>
      <c r="G19" s="3"/>
      <c r="H19" s="3"/>
      <c r="I19" s="3"/>
      <c r="J19" s="3"/>
      <c r="K19" s="3"/>
      <c r="L19" s="3"/>
      <c r="M19" s="3"/>
      <c r="N19" s="3"/>
      <c r="O19" s="3"/>
      <c r="P19" s="3"/>
      <c r="Q19" s="3"/>
      <c r="R19" s="3"/>
      <c r="S19" s="3"/>
      <c r="T19" s="3"/>
      <c r="U19" s="3"/>
      <c r="AB19" s="3"/>
      <c r="AC19" s="3"/>
      <c r="AD19" s="3"/>
      <c r="AE19" s="3"/>
      <c r="AF19" s="3"/>
      <c r="AG19" s="19"/>
    </row>
    <row r="20" spans="1:33" ht="16.149999999999999" customHeight="1" thickBot="1">
      <c r="A20" s="3" t="s">
        <v>267</v>
      </c>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19"/>
    </row>
    <row r="21" spans="1:33" ht="16.149999999999999" customHeight="1" thickBot="1">
      <c r="A21" s="3"/>
      <c r="B21" s="645" t="s">
        <v>15</v>
      </c>
      <c r="C21" s="645"/>
      <c r="D21" s="645"/>
      <c r="E21" s="619"/>
      <c r="F21" s="619"/>
      <c r="G21" s="20" t="s">
        <v>16</v>
      </c>
      <c r="H21" s="619"/>
      <c r="I21" s="619"/>
      <c r="J21" s="20" t="s">
        <v>264</v>
      </c>
      <c r="K21" s="20"/>
      <c r="L21" s="20" t="s">
        <v>265</v>
      </c>
      <c r="M21" s="20" t="s">
        <v>15</v>
      </c>
      <c r="N21" s="20"/>
      <c r="O21" s="619"/>
      <c r="P21" s="619"/>
      <c r="Q21" s="20" t="s">
        <v>16</v>
      </c>
      <c r="R21" s="619"/>
      <c r="S21" s="619"/>
      <c r="T21" s="21" t="s">
        <v>264</v>
      </c>
      <c r="V21" s="640">
        <f>IF(E21=O21,R21-H21+1,IF(O21-E21=1,12-H21+1+R21,IF(O21-E21=2,12-H21+1+R21+12,"エラー")))</f>
        <v>1</v>
      </c>
      <c r="W21" s="640"/>
      <c r="X21" s="640"/>
      <c r="Y21" s="641"/>
      <c r="Z21" s="3" t="s">
        <v>266</v>
      </c>
      <c r="AA21" s="3"/>
      <c r="AG21" s="19"/>
    </row>
    <row r="22" spans="1:33" ht="16.149999999999999" customHeight="1">
      <c r="A22" s="3"/>
      <c r="B22" s="158"/>
      <c r="D22" s="28"/>
      <c r="E22" s="28"/>
      <c r="G22" s="28"/>
      <c r="H22" s="28"/>
      <c r="N22" s="28"/>
      <c r="O22" s="28"/>
      <c r="Q22" s="28"/>
      <c r="R22" s="28"/>
      <c r="U22" s="3"/>
      <c r="AB22" s="3"/>
      <c r="AC22" s="3"/>
      <c r="AD22" s="3"/>
      <c r="AE22" s="3"/>
      <c r="AF22" s="3"/>
      <c r="AG22" s="19"/>
    </row>
    <row r="23" spans="1:33" ht="16.149999999999999" customHeight="1">
      <c r="A23" s="3"/>
      <c r="B23" s="158"/>
      <c r="D23" s="28"/>
      <c r="E23" s="28"/>
      <c r="G23" s="28"/>
      <c r="H23" s="28"/>
      <c r="N23" s="28"/>
      <c r="O23" s="28"/>
      <c r="Q23" s="28"/>
      <c r="R23" s="28"/>
      <c r="U23" s="3"/>
      <c r="AB23" s="3"/>
      <c r="AC23" s="3"/>
      <c r="AD23" s="3"/>
      <c r="AE23" s="3"/>
      <c r="AF23" s="3"/>
      <c r="AG23" s="19"/>
    </row>
    <row r="24" spans="1:33" ht="16.149999999999999" customHeight="1">
      <c r="A24" s="3"/>
      <c r="B24" s="158"/>
      <c r="D24" s="28"/>
      <c r="E24" s="28"/>
      <c r="G24" s="28"/>
      <c r="H24" s="28"/>
      <c r="N24" s="28"/>
      <c r="O24" s="28"/>
      <c r="Q24" s="28"/>
      <c r="R24" s="28"/>
      <c r="U24" s="3"/>
      <c r="AB24" s="3"/>
      <c r="AC24" s="3"/>
      <c r="AD24" s="3"/>
      <c r="AE24" s="3"/>
      <c r="AF24" s="3"/>
      <c r="AG24" s="19"/>
    </row>
    <row r="25" spans="1:33" ht="16.149999999999999" customHeight="1">
      <c r="A25" s="3"/>
      <c r="B25" s="158"/>
      <c r="D25" s="28"/>
      <c r="E25" s="28"/>
      <c r="G25" s="28"/>
      <c r="H25" s="28"/>
      <c r="N25" s="28"/>
      <c r="O25" s="28"/>
      <c r="Q25" s="28"/>
      <c r="R25" s="28"/>
      <c r="U25" s="3"/>
      <c r="AB25" s="3"/>
      <c r="AC25" s="3"/>
      <c r="AD25" s="3"/>
      <c r="AE25" s="3"/>
      <c r="AF25" s="3"/>
      <c r="AG25" s="19"/>
    </row>
    <row r="26" spans="1:33" ht="16.149999999999999" customHeight="1">
      <c r="A26" s="3"/>
      <c r="B26" s="158"/>
      <c r="D26" s="28"/>
      <c r="E26" s="28"/>
      <c r="G26" s="28"/>
      <c r="H26" s="28"/>
      <c r="N26" s="28"/>
      <c r="O26" s="28"/>
      <c r="Q26" s="28"/>
      <c r="R26" s="28"/>
      <c r="U26" s="3"/>
      <c r="AB26" s="3"/>
      <c r="AC26" s="3"/>
      <c r="AD26" s="3"/>
      <c r="AE26" s="3"/>
      <c r="AF26" s="3"/>
      <c r="AG26" s="19"/>
    </row>
    <row r="27" spans="1:33" ht="16.149999999999999" customHeight="1" thickBot="1">
      <c r="A27" s="2" t="s">
        <v>268</v>
      </c>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19"/>
    </row>
    <row r="28" spans="1:33" ht="16.149999999999999" customHeight="1">
      <c r="A28" s="27" t="s">
        <v>269</v>
      </c>
      <c r="B28" s="55"/>
      <c r="C28" s="55"/>
      <c r="D28" s="55"/>
      <c r="E28" s="55"/>
      <c r="F28" s="55"/>
      <c r="G28" s="55"/>
      <c r="H28" s="55"/>
      <c r="I28" s="55"/>
      <c r="J28" s="55"/>
      <c r="K28" s="55"/>
      <c r="L28" s="55"/>
      <c r="M28" s="56"/>
      <c r="N28" s="56"/>
      <c r="O28" s="56"/>
      <c r="P28" s="56"/>
      <c r="Q28" s="56"/>
      <c r="R28" s="56"/>
      <c r="S28" s="56"/>
      <c r="T28" s="56"/>
      <c r="U28" s="56"/>
      <c r="V28" s="56"/>
      <c r="W28" s="56"/>
      <c r="X28" s="56"/>
      <c r="Y28" s="56"/>
      <c r="Z28" s="56"/>
      <c r="AA28" s="56"/>
      <c r="AB28" s="642">
        <f>IFERROR(SUM(AB29:AF30),"")</f>
        <v>0</v>
      </c>
      <c r="AC28" s="642"/>
      <c r="AD28" s="642"/>
      <c r="AE28" s="642"/>
      <c r="AF28" s="642"/>
      <c r="AG28" s="140" t="s">
        <v>270</v>
      </c>
    </row>
    <row r="29" spans="1:33" ht="16.149999999999999" customHeight="1">
      <c r="A29" s="54"/>
      <c r="B29" s="643" t="s">
        <v>271</v>
      </c>
      <c r="C29" s="643"/>
      <c r="D29" s="643"/>
      <c r="E29" s="643"/>
      <c r="F29" s="643"/>
      <c r="G29" s="643"/>
      <c r="H29" s="643"/>
      <c r="I29" s="643"/>
      <c r="J29" s="643"/>
      <c r="K29" s="643"/>
      <c r="L29" s="643"/>
      <c r="M29" s="643"/>
      <c r="N29" s="643"/>
      <c r="O29" s="643"/>
      <c r="P29" s="643"/>
      <c r="Q29" s="643"/>
      <c r="R29" s="643"/>
      <c r="S29" s="643"/>
      <c r="T29" s="643"/>
      <c r="U29" s="643"/>
      <c r="V29" s="643"/>
      <c r="W29" s="643"/>
      <c r="X29" s="14"/>
      <c r="Y29" s="14" t="s">
        <v>272</v>
      </c>
      <c r="Z29" s="14"/>
      <c r="AA29" s="14"/>
      <c r="AB29" s="644">
        <f>様式97_入院ベースアップ評価料!M71*V21*10</f>
        <v>0</v>
      </c>
      <c r="AC29" s="644"/>
      <c r="AD29" s="644"/>
      <c r="AE29" s="644"/>
      <c r="AF29" s="644"/>
      <c r="AG29" s="126" t="s">
        <v>270</v>
      </c>
    </row>
    <row r="30" spans="1:33" ht="16.149999999999999" customHeight="1">
      <c r="A30" s="53"/>
      <c r="B30" s="57" t="s">
        <v>273</v>
      </c>
      <c r="C30" s="5"/>
      <c r="D30" s="5"/>
      <c r="E30" s="5"/>
      <c r="F30" s="5"/>
      <c r="G30" s="5"/>
      <c r="H30" s="5"/>
      <c r="I30" s="5"/>
      <c r="J30" s="5"/>
      <c r="K30" s="5"/>
      <c r="L30" s="5"/>
      <c r="M30" s="59"/>
      <c r="N30" s="59"/>
      <c r="O30" s="59"/>
      <c r="P30" s="59"/>
      <c r="Q30" s="59"/>
      <c r="R30" s="59"/>
      <c r="S30" s="59"/>
      <c r="T30" s="59"/>
      <c r="U30" s="59"/>
      <c r="V30" s="59"/>
      <c r="W30" s="59"/>
      <c r="X30" s="59"/>
      <c r="Y30" s="59"/>
      <c r="Z30" s="59"/>
      <c r="AA30" s="59"/>
      <c r="AB30" s="611">
        <f>IFERROR(AB31*AB32*10,0)</f>
        <v>0</v>
      </c>
      <c r="AC30" s="611"/>
      <c r="AD30" s="611"/>
      <c r="AE30" s="611"/>
      <c r="AF30" s="611"/>
      <c r="AG30" s="181" t="s">
        <v>270</v>
      </c>
    </row>
    <row r="31" spans="1:33" ht="16.149999999999999" customHeight="1">
      <c r="A31" s="53"/>
      <c r="B31" s="58"/>
      <c r="C31" s="60" t="s">
        <v>274</v>
      </c>
      <c r="D31" s="61"/>
      <c r="E31" s="61"/>
      <c r="F31" s="61"/>
      <c r="G31" s="61"/>
      <c r="H31" s="61"/>
      <c r="I31" s="61"/>
      <c r="J31" s="61"/>
      <c r="K31" s="61"/>
      <c r="L31" s="61"/>
      <c r="M31" s="59"/>
      <c r="N31" s="59"/>
      <c r="O31" s="5" t="s">
        <v>275</v>
      </c>
      <c r="P31" s="622" t="str">
        <f>様式97_入院ベースアップ評価料!P97</f>
        <v>算定不可</v>
      </c>
      <c r="Q31" s="622"/>
      <c r="R31" s="622"/>
      <c r="S31" s="622"/>
      <c r="T31" s="622"/>
      <c r="U31" s="622"/>
      <c r="V31" s="622"/>
      <c r="W31" s="622"/>
      <c r="X31" s="5" t="s">
        <v>132</v>
      </c>
      <c r="Y31" s="5" t="s">
        <v>272</v>
      </c>
      <c r="Z31" s="5" t="s">
        <v>113</v>
      </c>
      <c r="AA31" s="5"/>
      <c r="AB31" s="623" t="str">
        <f>IFERROR(VLOOKUP(P31,'リスト（入院）'!C:D,2,FALSE),"-")</f>
        <v>-</v>
      </c>
      <c r="AC31" s="623"/>
      <c r="AD31" s="623"/>
      <c r="AE31" s="623"/>
      <c r="AF31" s="623"/>
      <c r="AG31" s="181" t="s">
        <v>276</v>
      </c>
    </row>
    <row r="32" spans="1:33" ht="16.149999999999999" customHeight="1">
      <c r="A32" s="16"/>
      <c r="B32" s="84"/>
      <c r="C32" s="3" t="s">
        <v>277</v>
      </c>
      <c r="D32" s="14"/>
      <c r="E32" s="14"/>
      <c r="F32" s="14"/>
      <c r="G32" s="14"/>
      <c r="H32" s="14"/>
      <c r="I32" s="14"/>
      <c r="J32" s="14"/>
      <c r="K32" s="14"/>
      <c r="L32" s="14"/>
      <c r="M32" s="14"/>
      <c r="N32" s="14"/>
      <c r="O32" s="14"/>
      <c r="P32" s="14"/>
      <c r="Q32" s="14"/>
      <c r="R32" s="14"/>
      <c r="S32" s="14"/>
      <c r="T32" s="14"/>
      <c r="U32" s="14"/>
      <c r="V32" s="14"/>
      <c r="W32" s="14"/>
      <c r="X32" s="14"/>
      <c r="Y32" s="14"/>
      <c r="Z32" s="14"/>
      <c r="AA32" s="14"/>
      <c r="AB32" s="624" t="str">
        <f>IF(様式97_入院ベースアップ評価料!H5="","0",様式97_入院ベースアップ評価料!M76*V21)</f>
        <v>0</v>
      </c>
      <c r="AC32" s="624"/>
      <c r="AD32" s="624"/>
      <c r="AE32" s="624"/>
      <c r="AF32" s="624"/>
      <c r="AG32" s="126" t="s">
        <v>278</v>
      </c>
    </row>
    <row r="33" spans="1:37" ht="16.149999999999999" customHeight="1">
      <c r="A33" s="83"/>
      <c r="B33" s="38" t="s">
        <v>279</v>
      </c>
      <c r="C33" s="5"/>
      <c r="D33" s="5"/>
      <c r="E33" s="5"/>
      <c r="F33" s="5"/>
      <c r="G33" s="5"/>
      <c r="H33" s="5"/>
      <c r="I33" s="5"/>
      <c r="J33" s="5"/>
      <c r="K33" s="5"/>
      <c r="L33" s="5"/>
      <c r="M33" s="5"/>
      <c r="N33" s="5"/>
      <c r="O33" s="5"/>
      <c r="P33" s="5"/>
      <c r="Q33" s="5"/>
      <c r="R33" s="5"/>
      <c r="S33" s="5"/>
      <c r="T33" s="5"/>
      <c r="U33" s="5"/>
      <c r="V33" s="5"/>
      <c r="W33" s="5"/>
      <c r="X33" s="5"/>
      <c r="Y33" s="5"/>
      <c r="Z33" s="5"/>
      <c r="AA33" s="5"/>
      <c r="AB33" s="625"/>
      <c r="AC33" s="625"/>
      <c r="AD33" s="625"/>
      <c r="AE33" s="625"/>
      <c r="AF33" s="625"/>
      <c r="AG33" s="181" t="s">
        <v>280</v>
      </c>
    </row>
    <row r="34" spans="1:37" ht="16.149999999999999" customHeight="1" thickBot="1">
      <c r="A34" s="159" t="s">
        <v>281</v>
      </c>
      <c r="B34" s="160"/>
      <c r="C34" s="161"/>
      <c r="D34" s="160"/>
      <c r="E34" s="160"/>
      <c r="F34" s="160"/>
      <c r="G34" s="160"/>
      <c r="H34" s="160"/>
      <c r="I34" s="160"/>
      <c r="J34" s="160"/>
      <c r="K34" s="160"/>
      <c r="L34" s="160"/>
      <c r="M34" s="160"/>
      <c r="N34" s="160"/>
      <c r="O34" s="160"/>
      <c r="P34" s="160"/>
      <c r="Q34" s="160"/>
      <c r="R34" s="160"/>
      <c r="S34" s="160"/>
      <c r="T34" s="160"/>
      <c r="U34" s="160"/>
      <c r="V34" s="160"/>
      <c r="W34" s="160"/>
      <c r="X34" s="160"/>
      <c r="Y34" s="160"/>
      <c r="Z34" s="160"/>
      <c r="AA34" s="160"/>
      <c r="AB34" s="610"/>
      <c r="AC34" s="610"/>
      <c r="AD34" s="610"/>
      <c r="AE34" s="610"/>
      <c r="AF34" s="610"/>
      <c r="AG34" s="141" t="s">
        <v>280</v>
      </c>
    </row>
    <row r="35" spans="1:37" ht="16.149999999999999" customHeight="1" thickTop="1" thickBot="1">
      <c r="A35" s="7" t="s">
        <v>282</v>
      </c>
      <c r="B35" s="8"/>
      <c r="C35" s="8"/>
      <c r="D35" s="8"/>
      <c r="E35" s="8"/>
      <c r="F35" s="8"/>
      <c r="G35" s="8"/>
      <c r="H35" s="8"/>
      <c r="I35" s="8"/>
      <c r="J35" s="8"/>
      <c r="K35" s="8"/>
      <c r="L35" s="8"/>
      <c r="M35" s="8"/>
      <c r="N35" s="8"/>
      <c r="O35" s="8"/>
      <c r="P35" s="8"/>
      <c r="Q35" s="8"/>
      <c r="R35" s="8"/>
      <c r="S35" s="8"/>
      <c r="T35" s="8"/>
      <c r="U35" s="8"/>
      <c r="V35" s="8"/>
      <c r="W35" s="8"/>
      <c r="X35" s="8"/>
      <c r="Y35" s="8"/>
      <c r="Z35" s="8"/>
      <c r="AA35" s="8"/>
      <c r="AB35" s="609">
        <f>IFERROR(AB28-AB33+AB34,"")</f>
        <v>0</v>
      </c>
      <c r="AC35" s="609"/>
      <c r="AD35" s="609"/>
      <c r="AE35" s="609"/>
      <c r="AF35" s="609"/>
      <c r="AG35" s="142" t="s">
        <v>270</v>
      </c>
    </row>
    <row r="36" spans="1:37" ht="16.149999999999999" customHeight="1">
      <c r="A36" s="3"/>
      <c r="B36" s="116"/>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19"/>
    </row>
    <row r="37" spans="1:37" ht="16.149999999999999" customHeight="1">
      <c r="A37" s="3"/>
      <c r="B37" s="116"/>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19"/>
    </row>
    <row r="38" spans="1:37" ht="16.149999999999999" customHeight="1"/>
    <row r="39" spans="1:37" ht="16.149999999999999" customHeight="1" thickBot="1">
      <c r="A39" s="2" t="s">
        <v>283</v>
      </c>
    </row>
    <row r="40" spans="1:37" ht="16.149999999999999" customHeight="1">
      <c r="A40" s="10" t="s">
        <v>284</v>
      </c>
      <c r="B40" s="11"/>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617"/>
      <c r="AC40" s="617"/>
      <c r="AD40" s="617"/>
      <c r="AE40" s="617"/>
      <c r="AF40" s="617"/>
      <c r="AG40" s="127" t="s">
        <v>270</v>
      </c>
      <c r="AJ40" s="189" t="str">
        <f>IF(AB35&gt;AB40,"NG","OK")</f>
        <v>OK</v>
      </c>
      <c r="AK40" s="261" t="str">
        <f>IF(AJ40="NG","←（８）全体の賃金改善の見込み額は（７）算定金額の見込み（繰越額調整後）の値を上回るように設定してください","")</f>
        <v/>
      </c>
    </row>
    <row r="41" spans="1:37" ht="16.149999999999999" customHeight="1">
      <c r="A41" s="16"/>
      <c r="B41" s="57" t="s">
        <v>285</v>
      </c>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618">
        <f>AB35</f>
        <v>0</v>
      </c>
      <c r="AC41" s="618"/>
      <c r="AD41" s="618"/>
      <c r="AE41" s="618"/>
      <c r="AF41" s="618"/>
      <c r="AG41" s="128" t="s">
        <v>270</v>
      </c>
    </row>
    <row r="42" spans="1:37" ht="16.149999999999999" customHeight="1">
      <c r="A42" s="16"/>
      <c r="B42" s="57" t="s">
        <v>286</v>
      </c>
      <c r="C42" s="23"/>
      <c r="D42" s="23"/>
      <c r="E42" s="23"/>
      <c r="F42" s="23"/>
      <c r="G42" s="23"/>
      <c r="H42" s="23"/>
      <c r="I42" s="23"/>
      <c r="J42" s="23"/>
      <c r="K42" s="23"/>
      <c r="L42" s="23"/>
      <c r="M42" s="23"/>
      <c r="N42" s="23"/>
      <c r="O42" s="23"/>
      <c r="P42" s="23"/>
      <c r="Q42" s="23"/>
      <c r="R42" s="23"/>
      <c r="S42" s="23"/>
      <c r="T42" s="23"/>
      <c r="U42" s="23"/>
      <c r="V42" s="23"/>
      <c r="W42" s="23"/>
      <c r="X42" s="23"/>
      <c r="Y42" s="23"/>
      <c r="Z42" s="23"/>
      <c r="AA42" s="23"/>
      <c r="AB42" s="613"/>
      <c r="AC42" s="613"/>
      <c r="AD42" s="613"/>
      <c r="AE42" s="613"/>
      <c r="AF42" s="613"/>
      <c r="AG42" s="128" t="s">
        <v>270</v>
      </c>
    </row>
    <row r="43" spans="1:37" ht="16.149999999999999" customHeight="1">
      <c r="A43" s="16"/>
      <c r="B43" s="57" t="s">
        <v>287</v>
      </c>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613"/>
      <c r="AC43" s="613"/>
      <c r="AD43" s="613"/>
      <c r="AE43" s="613"/>
      <c r="AF43" s="613"/>
      <c r="AG43" s="128" t="s">
        <v>270</v>
      </c>
    </row>
    <row r="44" spans="1:37" ht="16.149999999999999" customHeight="1" thickBot="1">
      <c r="A44" s="7"/>
      <c r="B44" s="78" t="s">
        <v>288</v>
      </c>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614">
        <f>AB40-SUM(AB41:AF43)</f>
        <v>0</v>
      </c>
      <c r="AC44" s="614"/>
      <c r="AD44" s="614"/>
      <c r="AE44" s="614"/>
      <c r="AF44" s="614"/>
      <c r="AG44" s="143" t="s">
        <v>270</v>
      </c>
    </row>
    <row r="45" spans="1:37" ht="16.149999999999999" customHeight="1">
      <c r="A45" s="3"/>
      <c r="B45" s="116"/>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19"/>
    </row>
    <row r="46" spans="1:37" ht="16.149999999999999" customHeight="1">
      <c r="A46" s="3"/>
      <c r="B46" s="116"/>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19"/>
    </row>
    <row r="47" spans="1:37" ht="16.149999999999999" customHeight="1">
      <c r="A47" s="3"/>
      <c r="B47" s="116"/>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19"/>
    </row>
    <row r="48" spans="1:37" ht="16.149999999999999" customHeight="1">
      <c r="A48" s="3"/>
      <c r="B48" s="116"/>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19"/>
    </row>
    <row r="49" spans="1:35" ht="16.149999999999999" customHeight="1">
      <c r="A49" s="3"/>
      <c r="B49" s="116"/>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19"/>
    </row>
    <row r="50" spans="1:35" ht="16.149999999999999" customHeight="1">
      <c r="A50" s="3"/>
      <c r="B50" s="116"/>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19"/>
    </row>
    <row r="51" spans="1:35" ht="16.149999999999999" customHeight="1">
      <c r="A51" s="3"/>
      <c r="B51" s="116"/>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19"/>
    </row>
    <row r="52" spans="1:35" ht="16.149999999999999" customHeight="1">
      <c r="A52" s="3"/>
      <c r="B52" s="116"/>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19"/>
    </row>
    <row r="53" spans="1:35" ht="16.149999999999999" customHeight="1">
      <c r="A53" s="3"/>
      <c r="B53" s="116"/>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19"/>
    </row>
    <row r="54" spans="1:35" ht="16.149999999999999" customHeight="1">
      <c r="A54" s="3"/>
      <c r="B54" s="116"/>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19"/>
    </row>
    <row r="55" spans="1:35" ht="16.149999999999999" customHeight="1">
      <c r="A55" s="164" t="s">
        <v>1522</v>
      </c>
      <c r="B55" s="3"/>
      <c r="C55" s="3"/>
      <c r="D55" s="3"/>
      <c r="E55" s="3"/>
      <c r="F55" s="3"/>
      <c r="G55" s="3"/>
      <c r="H55" s="3"/>
      <c r="I55" s="3"/>
      <c r="J55" s="3"/>
      <c r="K55" s="3"/>
      <c r="L55" s="3"/>
      <c r="M55" s="3"/>
      <c r="N55" s="3"/>
      <c r="O55" s="3"/>
      <c r="P55" s="3"/>
      <c r="Q55" s="3"/>
      <c r="R55" s="3"/>
      <c r="S55" s="3"/>
      <c r="T55" s="3"/>
      <c r="U55" s="3"/>
      <c r="V55" s="3"/>
      <c r="W55" s="3"/>
      <c r="X55" s="3"/>
      <c r="Y55" s="3"/>
      <c r="Z55" s="3"/>
      <c r="AA55" s="19"/>
      <c r="AB55" s="19"/>
      <c r="AC55" s="19"/>
      <c r="AD55" s="19"/>
      <c r="AE55" s="19"/>
      <c r="AF55" s="3"/>
    </row>
    <row r="56" spans="1:35" ht="16.149999999999999" customHeight="1">
      <c r="A56" s="2"/>
      <c r="B56" s="3"/>
      <c r="C56" s="3"/>
      <c r="D56" s="3"/>
      <c r="E56" s="3"/>
      <c r="F56" s="3"/>
      <c r="G56" s="3"/>
      <c r="H56" s="3"/>
      <c r="I56" s="3"/>
      <c r="J56" s="3"/>
      <c r="K56" s="3"/>
      <c r="L56" s="3"/>
      <c r="M56" s="3"/>
      <c r="N56" s="3"/>
      <c r="O56" s="3"/>
      <c r="P56" s="3"/>
      <c r="Q56" s="3"/>
      <c r="R56" s="3"/>
      <c r="S56" s="3"/>
      <c r="T56" s="3"/>
      <c r="U56" s="3"/>
      <c r="V56" s="3"/>
      <c r="W56" s="3"/>
      <c r="X56" s="3"/>
      <c r="Y56" s="3"/>
      <c r="Z56" s="3"/>
      <c r="AA56" s="102"/>
      <c r="AB56" s="102"/>
      <c r="AC56" s="102"/>
      <c r="AD56" s="102"/>
      <c r="AE56" s="102"/>
      <c r="AF56" s="102"/>
      <c r="AG56" s="102"/>
      <c r="AH56" s="102"/>
      <c r="AI56" s="204"/>
    </row>
    <row r="57" spans="1:35" ht="16.149999999999999" customHeight="1">
      <c r="A57" s="2"/>
      <c r="B57" s="3"/>
      <c r="C57" s="3"/>
      <c r="D57" s="3"/>
      <c r="E57" s="3"/>
      <c r="F57" s="3"/>
      <c r="G57" s="3"/>
      <c r="H57" s="3"/>
      <c r="I57" s="3"/>
      <c r="J57" s="3"/>
      <c r="K57" s="3"/>
      <c r="L57" s="3"/>
      <c r="M57" s="3"/>
      <c r="N57" s="3"/>
      <c r="O57" s="3"/>
      <c r="P57" s="3"/>
      <c r="Q57" s="3"/>
      <c r="R57" s="3"/>
      <c r="S57" s="3"/>
      <c r="T57" s="3"/>
      <c r="U57" s="3"/>
      <c r="V57" s="3"/>
      <c r="W57" s="3"/>
      <c r="X57" s="3"/>
      <c r="Y57" s="3"/>
      <c r="Z57" s="3"/>
      <c r="AA57" s="102"/>
      <c r="AB57" s="102"/>
      <c r="AC57" s="102"/>
      <c r="AD57" s="102"/>
      <c r="AE57" s="102"/>
      <c r="AF57" s="102"/>
      <c r="AG57" s="102"/>
      <c r="AH57" s="102"/>
      <c r="AI57" s="204"/>
    </row>
    <row r="58" spans="1:35" ht="16.149999999999999" customHeight="1">
      <c r="A58" s="2"/>
      <c r="B58" s="3"/>
      <c r="C58" s="3"/>
      <c r="D58" s="3"/>
      <c r="E58" s="3"/>
      <c r="F58" s="3"/>
      <c r="G58" s="3"/>
      <c r="H58" s="3"/>
      <c r="I58" s="3"/>
      <c r="J58" s="3"/>
      <c r="K58" s="3"/>
      <c r="L58" s="3"/>
      <c r="M58" s="3"/>
      <c r="N58" s="3"/>
      <c r="O58" s="3"/>
      <c r="P58" s="3"/>
      <c r="Q58" s="3"/>
      <c r="R58" s="3"/>
      <c r="S58" s="3"/>
      <c r="T58" s="3"/>
      <c r="U58" s="3"/>
      <c r="V58" s="3"/>
      <c r="W58" s="3"/>
      <c r="X58" s="3"/>
      <c r="Y58" s="3"/>
      <c r="Z58" s="3"/>
      <c r="AA58" s="102"/>
      <c r="AB58" s="102"/>
      <c r="AC58" s="102"/>
      <c r="AD58" s="102"/>
      <c r="AE58" s="102"/>
      <c r="AF58" s="102"/>
      <c r="AG58" s="102"/>
      <c r="AH58" s="102"/>
      <c r="AI58" s="204"/>
    </row>
    <row r="59" spans="1:35" ht="16.149999999999999" customHeight="1">
      <c r="A59" s="2"/>
      <c r="B59" s="3"/>
      <c r="C59" s="3"/>
      <c r="D59" s="3"/>
      <c r="E59" s="3"/>
      <c r="F59" s="3"/>
      <c r="G59" s="3"/>
      <c r="H59" s="3"/>
      <c r="I59" s="3"/>
      <c r="J59" s="3"/>
      <c r="K59" s="3"/>
      <c r="L59" s="3"/>
      <c r="M59" s="3"/>
      <c r="N59" s="3"/>
      <c r="O59" s="3"/>
      <c r="P59" s="3"/>
      <c r="Q59" s="3"/>
      <c r="R59" s="3"/>
      <c r="S59" s="3"/>
      <c r="T59" s="3"/>
      <c r="U59" s="3"/>
      <c r="V59" s="3"/>
      <c r="W59" s="3"/>
      <c r="X59" s="3"/>
      <c r="Y59" s="3"/>
      <c r="Z59" s="3"/>
      <c r="AA59" s="102"/>
      <c r="AB59" s="102"/>
      <c r="AC59" s="102"/>
      <c r="AD59" s="102"/>
      <c r="AE59" s="102"/>
      <c r="AF59" s="102"/>
      <c r="AG59" s="102"/>
      <c r="AH59" s="102"/>
      <c r="AI59" s="204"/>
    </row>
    <row r="60" spans="1:35" ht="16.149999999999999" customHeight="1">
      <c r="A60" s="2"/>
      <c r="B60" s="3"/>
      <c r="C60" s="3"/>
      <c r="D60" s="3"/>
      <c r="E60" s="3"/>
      <c r="F60" s="3"/>
      <c r="G60" s="3"/>
      <c r="H60" s="3"/>
      <c r="I60" s="3"/>
      <c r="J60" s="3"/>
      <c r="K60" s="3"/>
      <c r="L60" s="3"/>
      <c r="M60" s="3"/>
      <c r="N60" s="3"/>
      <c r="O60" s="3"/>
      <c r="P60" s="3"/>
      <c r="Q60" s="3"/>
      <c r="R60" s="3"/>
      <c r="S60" s="3"/>
      <c r="T60" s="3"/>
      <c r="U60" s="3"/>
      <c r="V60" s="3"/>
      <c r="W60" s="3"/>
      <c r="X60" s="3"/>
      <c r="Y60" s="3"/>
      <c r="Z60" s="3"/>
      <c r="AA60" s="102"/>
      <c r="AB60" s="102"/>
      <c r="AC60" s="102"/>
      <c r="AD60" s="102"/>
      <c r="AE60" s="102"/>
      <c r="AF60" s="102"/>
      <c r="AG60" s="102"/>
      <c r="AH60" s="102"/>
      <c r="AI60" s="204"/>
    </row>
    <row r="61" spans="1:35" ht="16.149999999999999" customHeight="1">
      <c r="A61" s="2"/>
      <c r="B61" s="3"/>
      <c r="C61" s="3"/>
      <c r="D61" s="3"/>
      <c r="E61" s="3"/>
      <c r="F61" s="3"/>
      <c r="G61" s="3"/>
      <c r="H61" s="3"/>
      <c r="I61" s="3"/>
      <c r="J61" s="3"/>
      <c r="K61" s="3"/>
      <c r="L61" s="3"/>
      <c r="M61" s="3"/>
      <c r="N61" s="3"/>
      <c r="O61" s="3"/>
      <c r="P61" s="3"/>
      <c r="Q61" s="3"/>
      <c r="R61" s="3"/>
      <c r="S61" s="3"/>
      <c r="T61" s="3"/>
      <c r="U61" s="3"/>
      <c r="V61" s="3"/>
      <c r="W61" s="3"/>
      <c r="X61" s="3"/>
      <c r="Y61" s="3"/>
      <c r="Z61" s="3"/>
      <c r="AA61" s="102"/>
      <c r="AB61" s="102"/>
      <c r="AC61" s="102"/>
      <c r="AD61" s="102"/>
      <c r="AE61" s="102"/>
      <c r="AF61" s="102"/>
      <c r="AG61" s="102"/>
      <c r="AH61" s="102"/>
      <c r="AI61" s="204"/>
    </row>
    <row r="62" spans="1:35" ht="16.149999999999999" customHeight="1">
      <c r="A62" s="2"/>
      <c r="B62" s="3"/>
      <c r="C62" s="3"/>
      <c r="D62" s="3"/>
      <c r="E62" s="3"/>
      <c r="F62" s="3"/>
      <c r="G62" s="3"/>
      <c r="H62" s="3"/>
      <c r="I62" s="3"/>
      <c r="J62" s="3"/>
      <c r="K62" s="3"/>
      <c r="L62" s="3"/>
      <c r="M62" s="3"/>
      <c r="N62" s="3"/>
      <c r="O62" s="3"/>
      <c r="P62" s="3"/>
      <c r="Q62" s="3"/>
      <c r="R62" s="3"/>
      <c r="S62" s="3"/>
      <c r="T62" s="3"/>
      <c r="U62" s="3"/>
      <c r="V62" s="3"/>
      <c r="W62" s="3"/>
      <c r="X62" s="3"/>
      <c r="Y62" s="3"/>
      <c r="Z62" s="3"/>
      <c r="AA62" s="102"/>
      <c r="AB62" s="102"/>
      <c r="AC62" s="102"/>
      <c r="AD62" s="102"/>
      <c r="AE62" s="102"/>
      <c r="AF62" s="102"/>
      <c r="AG62" s="102"/>
      <c r="AH62" s="102"/>
      <c r="AI62" s="204"/>
    </row>
    <row r="63" spans="1:35" ht="16.149999999999999" customHeight="1" thickBot="1">
      <c r="A63" s="2" t="s">
        <v>289</v>
      </c>
      <c r="B63" s="3"/>
      <c r="C63" s="3"/>
      <c r="D63" s="3"/>
      <c r="E63" s="3"/>
      <c r="F63" s="3"/>
      <c r="G63" s="3"/>
      <c r="H63" s="3"/>
      <c r="I63" s="3"/>
      <c r="J63" s="3"/>
      <c r="K63" s="3"/>
      <c r="L63" s="3"/>
      <c r="M63" s="3"/>
      <c r="N63" s="3"/>
      <c r="O63" s="3"/>
      <c r="P63" s="3"/>
      <c r="Q63" s="3"/>
      <c r="R63" s="3"/>
      <c r="S63" s="3"/>
      <c r="T63" s="3"/>
      <c r="U63" s="3"/>
      <c r="V63" s="3"/>
      <c r="W63" s="3"/>
      <c r="X63" s="3"/>
      <c r="Y63" s="3"/>
      <c r="Z63" s="3"/>
      <c r="AA63" s="102"/>
      <c r="AB63" s="102"/>
      <c r="AC63" s="102"/>
      <c r="AD63" s="102"/>
      <c r="AE63" s="102"/>
      <c r="AF63" s="102"/>
      <c r="AG63" s="102"/>
      <c r="AH63" s="102"/>
      <c r="AI63" s="204"/>
    </row>
    <row r="64" spans="1:35" ht="16.149999999999999" customHeight="1">
      <c r="A64" s="115" t="s">
        <v>290</v>
      </c>
      <c r="B64" s="56"/>
      <c r="C64" s="36"/>
      <c r="D64" s="36"/>
      <c r="E64" s="36"/>
      <c r="F64" s="36"/>
      <c r="G64" s="36"/>
      <c r="H64" s="36"/>
      <c r="I64" s="36"/>
      <c r="J64" s="36"/>
      <c r="K64" s="36"/>
      <c r="L64" s="36"/>
      <c r="M64" s="36"/>
      <c r="N64" s="36"/>
      <c r="O64" s="36"/>
      <c r="P64" s="36"/>
      <c r="Q64" s="36"/>
      <c r="R64" s="36"/>
      <c r="S64" s="36"/>
      <c r="T64" s="36"/>
      <c r="U64" s="36"/>
      <c r="V64" s="36"/>
      <c r="W64" s="36"/>
      <c r="X64" s="36"/>
      <c r="Y64" s="36"/>
      <c r="Z64" s="36"/>
      <c r="AA64" s="77"/>
      <c r="AB64" s="616">
        <f>SUM(AB73,AB82,AB91,AB100,AB109)</f>
        <v>0</v>
      </c>
      <c r="AC64" s="616"/>
      <c r="AD64" s="616"/>
      <c r="AE64" s="616"/>
      <c r="AF64" s="616"/>
      <c r="AG64" s="79" t="s">
        <v>291</v>
      </c>
      <c r="AH64" s="28"/>
      <c r="AI64" s="194"/>
    </row>
    <row r="65" spans="1:36" ht="16.149999999999999" customHeight="1">
      <c r="A65" s="1" t="s">
        <v>292</v>
      </c>
      <c r="B65" s="75"/>
      <c r="C65" s="14"/>
      <c r="D65" s="14"/>
      <c r="E65" s="14"/>
      <c r="F65" s="14"/>
      <c r="G65" s="14"/>
      <c r="H65" s="14"/>
      <c r="I65" s="14"/>
      <c r="J65" s="14"/>
      <c r="K65" s="14"/>
      <c r="L65" s="14"/>
      <c r="M65" s="14"/>
      <c r="N65" s="14"/>
      <c r="O65" s="14"/>
      <c r="P65" s="14"/>
      <c r="Q65" s="14"/>
      <c r="R65" s="14"/>
      <c r="S65" s="14"/>
      <c r="T65" s="14"/>
      <c r="U65" s="14"/>
      <c r="V65" s="14"/>
      <c r="W65" s="14"/>
      <c r="X65" s="14"/>
      <c r="Y65" s="14"/>
      <c r="Z65" s="14"/>
      <c r="AA65" s="76"/>
      <c r="AB65" s="615">
        <f t="shared" ref="AB65:AB69" si="0">SUM(AB74,AB83,AB92,AB101,AB110)</f>
        <v>0</v>
      </c>
      <c r="AC65" s="615"/>
      <c r="AD65" s="615"/>
      <c r="AE65" s="615"/>
      <c r="AF65" s="615"/>
      <c r="AG65" s="126" t="s">
        <v>270</v>
      </c>
    </row>
    <row r="66" spans="1:36" ht="16.149999999999999" customHeight="1">
      <c r="A66" s="1" t="s">
        <v>293</v>
      </c>
      <c r="B66" s="3"/>
      <c r="C66" s="3"/>
      <c r="D66" s="3"/>
      <c r="E66" s="3"/>
      <c r="F66" s="3"/>
      <c r="G66" s="3"/>
      <c r="H66" s="3"/>
      <c r="I66" s="3"/>
      <c r="J66" s="3"/>
      <c r="K66" s="3"/>
      <c r="L66" s="3"/>
      <c r="M66" s="3"/>
      <c r="N66" s="3"/>
      <c r="O66" s="3"/>
      <c r="P66" s="3"/>
      <c r="Q66" s="3"/>
      <c r="R66" s="3"/>
      <c r="S66" s="3"/>
      <c r="T66" s="3"/>
      <c r="U66" s="3"/>
      <c r="V66" s="3"/>
      <c r="W66" s="3"/>
      <c r="X66" s="3"/>
      <c r="Y66" s="3"/>
      <c r="Z66" s="3"/>
      <c r="AA66" s="3"/>
      <c r="AB66" s="615">
        <f t="shared" si="0"/>
        <v>0</v>
      </c>
      <c r="AC66" s="615"/>
      <c r="AD66" s="615"/>
      <c r="AE66" s="615"/>
      <c r="AF66" s="615"/>
      <c r="AG66" s="181" t="s">
        <v>270</v>
      </c>
    </row>
    <row r="67" spans="1:36" ht="16.149999999999999" customHeight="1">
      <c r="A67" s="22" t="s">
        <v>294</v>
      </c>
      <c r="B67" s="5"/>
      <c r="C67" s="5"/>
      <c r="D67" s="5"/>
      <c r="E67" s="5"/>
      <c r="F67" s="5"/>
      <c r="G67" s="5"/>
      <c r="H67" s="5"/>
      <c r="I67" s="5"/>
      <c r="J67" s="5"/>
      <c r="K67" s="5"/>
      <c r="L67" s="5"/>
      <c r="M67" s="5"/>
      <c r="N67" s="5"/>
      <c r="O67" s="5"/>
      <c r="P67" s="5"/>
      <c r="Q67" s="5"/>
      <c r="R67" s="5"/>
      <c r="S67" s="5"/>
      <c r="T67" s="5"/>
      <c r="U67" s="5"/>
      <c r="V67" s="5"/>
      <c r="W67" s="5"/>
      <c r="X67" s="5"/>
      <c r="Y67" s="5"/>
      <c r="Z67" s="5"/>
      <c r="AA67" s="5"/>
      <c r="AB67" s="612">
        <f>AB66-AB65</f>
        <v>0</v>
      </c>
      <c r="AC67" s="612"/>
      <c r="AD67" s="612"/>
      <c r="AE67" s="612"/>
      <c r="AF67" s="612"/>
      <c r="AG67" s="181" t="s">
        <v>270</v>
      </c>
    </row>
    <row r="68" spans="1:36" ht="16.149999999999999" customHeight="1">
      <c r="A68" s="16"/>
      <c r="B68" s="39" t="s">
        <v>295</v>
      </c>
      <c r="C68" s="23"/>
      <c r="D68" s="23"/>
      <c r="E68" s="23"/>
      <c r="F68" s="23"/>
      <c r="G68" s="23"/>
      <c r="H68" s="23"/>
      <c r="I68" s="23"/>
      <c r="J68" s="23"/>
      <c r="K68" s="23"/>
      <c r="L68" s="23"/>
      <c r="M68" s="23"/>
      <c r="N68" s="23"/>
      <c r="O68" s="23"/>
      <c r="P68" s="23"/>
      <c r="Q68" s="23"/>
      <c r="R68" s="23"/>
      <c r="S68" s="23"/>
      <c r="T68" s="23"/>
      <c r="U68" s="23"/>
      <c r="V68" s="23"/>
      <c r="W68" s="23"/>
      <c r="X68" s="23"/>
      <c r="Y68" s="23"/>
      <c r="Z68" s="23"/>
      <c r="AA68" s="23"/>
      <c r="AB68" s="615">
        <f t="shared" si="0"/>
        <v>0</v>
      </c>
      <c r="AC68" s="615"/>
      <c r="AD68" s="615"/>
      <c r="AE68" s="615"/>
      <c r="AF68" s="615"/>
      <c r="AG68" s="128" t="s">
        <v>270</v>
      </c>
    </row>
    <row r="69" spans="1:36" ht="16.149999999999999" customHeight="1" thickBot="1">
      <c r="A69" s="40"/>
      <c r="B69" s="104" t="s">
        <v>296</v>
      </c>
      <c r="C69" s="23"/>
      <c r="D69" s="23"/>
      <c r="E69" s="23"/>
      <c r="F69" s="23"/>
      <c r="G69" s="23"/>
      <c r="H69" s="23"/>
      <c r="I69" s="23"/>
      <c r="J69" s="23"/>
      <c r="K69" s="23"/>
      <c r="L69" s="23"/>
      <c r="M69" s="23"/>
      <c r="N69" s="23"/>
      <c r="O69" s="23"/>
      <c r="P69" s="23"/>
      <c r="Q69" s="23"/>
      <c r="R69" s="23"/>
      <c r="S69" s="23"/>
      <c r="T69" s="23"/>
      <c r="U69" s="23"/>
      <c r="V69" s="23"/>
      <c r="W69" s="23"/>
      <c r="X69" s="23"/>
      <c r="Y69" s="23"/>
      <c r="Z69" s="23"/>
      <c r="AA69" s="23"/>
      <c r="AB69" s="650">
        <f t="shared" si="0"/>
        <v>0</v>
      </c>
      <c r="AC69" s="650"/>
      <c r="AD69" s="650"/>
      <c r="AE69" s="650"/>
      <c r="AF69" s="650"/>
      <c r="AG69" s="128" t="s">
        <v>297</v>
      </c>
    </row>
    <row r="70" spans="1:36" ht="16.149999999999999" customHeight="1" thickTop="1" thickBot="1">
      <c r="A70" s="90"/>
      <c r="B70" s="105" t="s">
        <v>298</v>
      </c>
      <c r="C70" s="106"/>
      <c r="D70" s="106"/>
      <c r="E70" s="106"/>
      <c r="F70" s="106"/>
      <c r="G70" s="106"/>
      <c r="H70" s="106"/>
      <c r="I70" s="106"/>
      <c r="J70" s="106"/>
      <c r="K70" s="106"/>
      <c r="L70" s="106"/>
      <c r="M70" s="106"/>
      <c r="N70" s="106"/>
      <c r="O70" s="106"/>
      <c r="P70" s="106"/>
      <c r="Q70" s="106"/>
      <c r="R70" s="106"/>
      <c r="S70" s="106"/>
      <c r="T70" s="106"/>
      <c r="U70" s="106"/>
      <c r="V70" s="106"/>
      <c r="W70" s="106"/>
      <c r="X70" s="106"/>
      <c r="Y70" s="106"/>
      <c r="Z70" s="106"/>
      <c r="AA70" s="106"/>
      <c r="AB70" s="637">
        <f>IFERROR(AB69/AB65*100,0)</f>
        <v>0</v>
      </c>
      <c r="AC70" s="637"/>
      <c r="AD70" s="637"/>
      <c r="AE70" s="637"/>
      <c r="AF70" s="637"/>
      <c r="AG70" s="162" t="s">
        <v>299</v>
      </c>
    </row>
    <row r="71" spans="1:36" ht="16.149999999999999" customHeight="1">
      <c r="F71" s="3"/>
      <c r="G71" s="3"/>
      <c r="H71" s="3"/>
      <c r="I71" s="3"/>
      <c r="J71" s="3"/>
      <c r="K71" s="3"/>
      <c r="L71" s="3"/>
      <c r="M71" s="3"/>
      <c r="N71" s="3"/>
      <c r="O71" s="3"/>
      <c r="P71" s="3"/>
      <c r="Q71" s="3"/>
      <c r="R71" s="3"/>
      <c r="S71" s="3"/>
      <c r="T71" s="3"/>
      <c r="U71" s="3"/>
      <c r="V71" s="3"/>
      <c r="W71" s="3"/>
      <c r="X71" s="3"/>
      <c r="Y71" s="3"/>
      <c r="Z71" s="3"/>
      <c r="AA71" s="3"/>
    </row>
    <row r="72" spans="1:36" ht="16.149999999999999" customHeight="1" thickBot="1">
      <c r="A72" s="2" t="s">
        <v>300</v>
      </c>
      <c r="B72" s="3"/>
      <c r="C72" s="3"/>
      <c r="D72" s="3"/>
      <c r="E72" s="3"/>
      <c r="F72" s="3"/>
      <c r="G72" s="3"/>
      <c r="H72" s="3"/>
      <c r="I72" s="3"/>
      <c r="J72" s="3"/>
      <c r="K72" s="3"/>
      <c r="L72" s="3"/>
      <c r="M72" s="3"/>
      <c r="N72" s="3"/>
      <c r="O72" s="3"/>
      <c r="P72" s="3"/>
      <c r="Q72" s="3"/>
      <c r="R72" s="3"/>
      <c r="S72" s="3"/>
      <c r="T72" s="3"/>
      <c r="U72" s="3"/>
      <c r="V72" s="3"/>
      <c r="W72" s="3"/>
      <c r="X72" s="3"/>
      <c r="Y72" s="3"/>
      <c r="Z72" s="3"/>
      <c r="AA72" s="179"/>
      <c r="AB72" s="179"/>
      <c r="AC72" s="179"/>
      <c r="AD72" s="179"/>
      <c r="AE72" s="179"/>
      <c r="AF72" s="179"/>
      <c r="AG72" s="179"/>
      <c r="AH72" s="102"/>
      <c r="AI72" s="204"/>
    </row>
    <row r="73" spans="1:36" ht="16.149999999999999" customHeight="1">
      <c r="A73" s="115" t="s">
        <v>301</v>
      </c>
      <c r="B73" s="56"/>
      <c r="C73" s="36"/>
      <c r="D73" s="36"/>
      <c r="E73" s="36"/>
      <c r="F73" s="36"/>
      <c r="G73" s="36"/>
      <c r="H73" s="36"/>
      <c r="I73" s="36"/>
      <c r="J73" s="36"/>
      <c r="K73" s="36"/>
      <c r="L73" s="36"/>
      <c r="M73" s="36"/>
      <c r="N73" s="36"/>
      <c r="O73" s="36"/>
      <c r="P73" s="36"/>
      <c r="Q73" s="36"/>
      <c r="R73" s="36"/>
      <c r="S73" s="36"/>
      <c r="T73" s="36"/>
      <c r="U73" s="36"/>
      <c r="V73" s="36"/>
      <c r="W73" s="36"/>
      <c r="X73" s="36"/>
      <c r="Y73" s="36"/>
      <c r="Z73" s="36"/>
      <c r="AA73" s="77"/>
      <c r="AB73" s="634"/>
      <c r="AC73" s="634"/>
      <c r="AD73" s="634"/>
      <c r="AE73" s="634"/>
      <c r="AF73" s="634"/>
      <c r="AG73" s="79" t="s">
        <v>291</v>
      </c>
      <c r="AH73" s="28"/>
      <c r="AI73" s="194"/>
      <c r="AJ73" s="206"/>
    </row>
    <row r="74" spans="1:36" ht="16.149999999999999" customHeight="1">
      <c r="A74" s="1" t="s">
        <v>302</v>
      </c>
      <c r="B74" s="75"/>
      <c r="C74" s="14"/>
      <c r="D74" s="14"/>
      <c r="E74" s="14"/>
      <c r="F74" s="14"/>
      <c r="G74" s="14"/>
      <c r="H74" s="14"/>
      <c r="I74" s="14"/>
      <c r="J74" s="14"/>
      <c r="K74" s="14"/>
      <c r="L74" s="14"/>
      <c r="M74" s="14"/>
      <c r="N74" s="14"/>
      <c r="O74" s="14"/>
      <c r="P74" s="14"/>
      <c r="Q74" s="14"/>
      <c r="R74" s="14"/>
      <c r="S74" s="14"/>
      <c r="T74" s="14"/>
      <c r="U74" s="14"/>
      <c r="V74" s="14"/>
      <c r="W74" s="14"/>
      <c r="X74" s="14"/>
      <c r="Y74" s="14"/>
      <c r="Z74" s="14"/>
      <c r="AA74" s="76"/>
      <c r="AB74" s="625"/>
      <c r="AC74" s="625"/>
      <c r="AD74" s="625"/>
      <c r="AE74" s="625"/>
      <c r="AF74" s="625"/>
      <c r="AG74" s="126" t="s">
        <v>270</v>
      </c>
    </row>
    <row r="75" spans="1:36" ht="16.149999999999999" customHeight="1">
      <c r="A75" s="1" t="s">
        <v>303</v>
      </c>
      <c r="B75" s="3"/>
      <c r="C75" s="3"/>
      <c r="D75" s="3"/>
      <c r="E75" s="3"/>
      <c r="F75" s="3"/>
      <c r="G75" s="3"/>
      <c r="H75" s="3"/>
      <c r="I75" s="3"/>
      <c r="J75" s="3"/>
      <c r="K75" s="3"/>
      <c r="L75" s="3"/>
      <c r="M75" s="3"/>
      <c r="N75" s="3"/>
      <c r="O75" s="3"/>
      <c r="P75" s="3"/>
      <c r="Q75" s="3"/>
      <c r="R75" s="3"/>
      <c r="S75" s="3"/>
      <c r="T75" s="3"/>
      <c r="U75" s="3"/>
      <c r="V75" s="3"/>
      <c r="W75" s="3"/>
      <c r="X75" s="3"/>
      <c r="Y75" s="3"/>
      <c r="Z75" s="3"/>
      <c r="AA75" s="3"/>
      <c r="AB75" s="633"/>
      <c r="AC75" s="633"/>
      <c r="AD75" s="633"/>
      <c r="AE75" s="633"/>
      <c r="AF75" s="633"/>
      <c r="AG75" s="181" t="s">
        <v>270</v>
      </c>
    </row>
    <row r="76" spans="1:36" ht="16.149999999999999" customHeight="1">
      <c r="A76" s="22" t="s">
        <v>304</v>
      </c>
      <c r="B76" s="5"/>
      <c r="C76" s="5"/>
      <c r="D76" s="5"/>
      <c r="E76" s="5"/>
      <c r="F76" s="5"/>
      <c r="G76" s="5"/>
      <c r="H76" s="5"/>
      <c r="I76" s="5"/>
      <c r="J76" s="5"/>
      <c r="K76" s="5"/>
      <c r="L76" s="5"/>
      <c r="M76" s="5"/>
      <c r="N76" s="5"/>
      <c r="O76" s="5"/>
      <c r="P76" s="5"/>
      <c r="Q76" s="5"/>
      <c r="R76" s="5"/>
      <c r="S76" s="5"/>
      <c r="T76" s="5"/>
      <c r="U76" s="5"/>
      <c r="V76" s="5"/>
      <c r="W76" s="5"/>
      <c r="X76" s="5"/>
      <c r="Y76" s="5"/>
      <c r="Z76" s="5"/>
      <c r="AA76" s="5"/>
      <c r="AB76" s="635">
        <f>AB75-AB74</f>
        <v>0</v>
      </c>
      <c r="AC76" s="635"/>
      <c r="AD76" s="635"/>
      <c r="AE76" s="635"/>
      <c r="AF76" s="635"/>
      <c r="AG76" s="181" t="s">
        <v>270</v>
      </c>
    </row>
    <row r="77" spans="1:36" ht="16.149999999999999" customHeight="1">
      <c r="A77" s="16"/>
      <c r="B77" s="39" t="s">
        <v>305</v>
      </c>
      <c r="C77" s="23"/>
      <c r="D77" s="23"/>
      <c r="E77" s="23"/>
      <c r="F77" s="23"/>
      <c r="G77" s="23"/>
      <c r="H77" s="23"/>
      <c r="I77" s="23"/>
      <c r="J77" s="23"/>
      <c r="K77" s="23"/>
      <c r="L77" s="23"/>
      <c r="M77" s="23"/>
      <c r="N77" s="23"/>
      <c r="O77" s="23"/>
      <c r="P77" s="23"/>
      <c r="Q77" s="23"/>
      <c r="R77" s="23"/>
      <c r="S77" s="23"/>
      <c r="T77" s="23"/>
      <c r="U77" s="23"/>
      <c r="V77" s="23"/>
      <c r="W77" s="23"/>
      <c r="X77" s="23"/>
      <c r="Y77" s="23"/>
      <c r="Z77" s="23"/>
      <c r="AA77" s="23"/>
      <c r="AB77" s="625"/>
      <c r="AC77" s="625"/>
      <c r="AD77" s="625"/>
      <c r="AE77" s="625"/>
      <c r="AF77" s="625"/>
      <c r="AG77" s="128" t="s">
        <v>270</v>
      </c>
    </row>
    <row r="78" spans="1:36" ht="16.149999999999999" customHeight="1" thickBot="1">
      <c r="A78" s="40"/>
      <c r="B78" s="104" t="s">
        <v>306</v>
      </c>
      <c r="C78" s="23"/>
      <c r="D78" s="23"/>
      <c r="E78" s="23"/>
      <c r="F78" s="23"/>
      <c r="G78" s="23"/>
      <c r="H78" s="23"/>
      <c r="I78" s="23"/>
      <c r="J78" s="23"/>
      <c r="K78" s="23"/>
      <c r="L78" s="23"/>
      <c r="M78" s="23"/>
      <c r="N78" s="23"/>
      <c r="O78" s="23"/>
      <c r="P78" s="23"/>
      <c r="Q78" s="23"/>
      <c r="R78" s="23"/>
      <c r="S78" s="23"/>
      <c r="T78" s="23"/>
      <c r="U78" s="23"/>
      <c r="V78" s="23"/>
      <c r="W78" s="23"/>
      <c r="X78" s="23"/>
      <c r="Y78" s="23"/>
      <c r="Z78" s="23"/>
      <c r="AA78" s="23"/>
      <c r="AB78" s="652"/>
      <c r="AC78" s="652"/>
      <c r="AD78" s="652"/>
      <c r="AE78" s="652"/>
      <c r="AF78" s="652"/>
      <c r="AG78" s="128" t="s">
        <v>297</v>
      </c>
    </row>
    <row r="79" spans="1:36" ht="16.350000000000001" customHeight="1" thickTop="1" thickBot="1">
      <c r="A79" s="90"/>
      <c r="B79" s="105" t="s">
        <v>307</v>
      </c>
      <c r="C79" s="106"/>
      <c r="D79" s="106"/>
      <c r="E79" s="106"/>
      <c r="F79" s="106"/>
      <c r="G79" s="106"/>
      <c r="H79" s="106"/>
      <c r="I79" s="106"/>
      <c r="J79" s="106"/>
      <c r="K79" s="106"/>
      <c r="L79" s="106"/>
      <c r="M79" s="106"/>
      <c r="N79" s="106"/>
      <c r="O79" s="106"/>
      <c r="P79" s="106"/>
      <c r="Q79" s="106"/>
      <c r="R79" s="106"/>
      <c r="S79" s="106"/>
      <c r="T79" s="106"/>
      <c r="U79" s="106"/>
      <c r="V79" s="106"/>
      <c r="W79" s="106"/>
      <c r="X79" s="106"/>
      <c r="Y79" s="106"/>
      <c r="Z79" s="106"/>
      <c r="AA79" s="106"/>
      <c r="AB79" s="631">
        <f>IFERROR(AB78/AB74*100,0)</f>
        <v>0</v>
      </c>
      <c r="AC79" s="631"/>
      <c r="AD79" s="631"/>
      <c r="AE79" s="631"/>
      <c r="AF79" s="631"/>
      <c r="AG79" s="162" t="s">
        <v>299</v>
      </c>
    </row>
    <row r="80" spans="1:36" ht="16.350000000000001" customHeight="1"/>
    <row r="81" spans="1:35" ht="16.149999999999999" customHeight="1" thickBot="1">
      <c r="A81" s="2" t="s">
        <v>308</v>
      </c>
      <c r="B81" s="3"/>
      <c r="C81" s="3"/>
      <c r="D81" s="3"/>
      <c r="E81" s="3"/>
      <c r="F81" s="3"/>
      <c r="G81" s="3"/>
      <c r="H81" s="3"/>
      <c r="I81" s="3"/>
      <c r="J81" s="3"/>
      <c r="K81" s="3"/>
      <c r="L81" s="3"/>
      <c r="M81" s="3"/>
      <c r="N81" s="3"/>
      <c r="O81" s="3"/>
      <c r="P81" s="3"/>
      <c r="Q81" s="3"/>
      <c r="R81" s="3"/>
      <c r="S81" s="3"/>
      <c r="T81" s="3"/>
      <c r="U81" s="3"/>
      <c r="V81" s="3"/>
      <c r="W81" s="3"/>
      <c r="X81" s="3"/>
      <c r="Y81" s="3"/>
      <c r="Z81" s="3"/>
      <c r="AA81" s="655"/>
      <c r="AB81" s="655"/>
      <c r="AC81" s="655"/>
      <c r="AD81" s="655"/>
      <c r="AE81" s="655"/>
      <c r="AF81" s="655"/>
      <c r="AG81" s="655"/>
      <c r="AH81" s="102"/>
      <c r="AI81" s="204"/>
    </row>
    <row r="82" spans="1:35" ht="16.149999999999999" customHeight="1">
      <c r="A82" s="115" t="s">
        <v>309</v>
      </c>
      <c r="B82" s="56"/>
      <c r="C82" s="36"/>
      <c r="D82" s="36"/>
      <c r="E82" s="36"/>
      <c r="F82" s="36"/>
      <c r="G82" s="36"/>
      <c r="H82" s="36"/>
      <c r="I82" s="36"/>
      <c r="J82" s="36"/>
      <c r="K82" s="36"/>
      <c r="L82" s="36"/>
      <c r="M82" s="36"/>
      <c r="N82" s="36"/>
      <c r="O82" s="36"/>
      <c r="P82" s="36"/>
      <c r="Q82" s="36"/>
      <c r="R82" s="36"/>
      <c r="S82" s="36"/>
      <c r="T82" s="36"/>
      <c r="U82" s="36"/>
      <c r="V82" s="36"/>
      <c r="W82" s="36"/>
      <c r="X82" s="36"/>
      <c r="Y82" s="36"/>
      <c r="Z82" s="36"/>
      <c r="AA82" s="77"/>
      <c r="AB82" s="634"/>
      <c r="AC82" s="634"/>
      <c r="AD82" s="634"/>
      <c r="AE82" s="634"/>
      <c r="AF82" s="634"/>
      <c r="AG82" s="79" t="s">
        <v>291</v>
      </c>
      <c r="AH82" s="28"/>
      <c r="AI82" s="194"/>
    </row>
    <row r="83" spans="1:35" ht="16.149999999999999" customHeight="1">
      <c r="A83" s="1" t="s">
        <v>310</v>
      </c>
      <c r="B83" s="75"/>
      <c r="C83" s="14"/>
      <c r="D83" s="14"/>
      <c r="E83" s="14"/>
      <c r="F83" s="14"/>
      <c r="G83" s="14"/>
      <c r="H83" s="14"/>
      <c r="I83" s="14"/>
      <c r="J83" s="14"/>
      <c r="K83" s="14"/>
      <c r="L83" s="14"/>
      <c r="M83" s="14"/>
      <c r="N83" s="14"/>
      <c r="O83" s="14"/>
      <c r="P83" s="14"/>
      <c r="Q83" s="14"/>
      <c r="R83" s="14"/>
      <c r="S83" s="14"/>
      <c r="T83" s="14"/>
      <c r="U83" s="14"/>
      <c r="V83" s="14"/>
      <c r="W83" s="14"/>
      <c r="X83" s="14"/>
      <c r="Y83" s="14"/>
      <c r="Z83" s="14"/>
      <c r="AA83" s="76"/>
      <c r="AB83" s="625"/>
      <c r="AC83" s="625"/>
      <c r="AD83" s="625"/>
      <c r="AE83" s="625"/>
      <c r="AF83" s="625"/>
      <c r="AG83" s="126" t="s">
        <v>270</v>
      </c>
    </row>
    <row r="84" spans="1:35" ht="16.149999999999999" customHeight="1">
      <c r="A84" s="1" t="s">
        <v>311</v>
      </c>
      <c r="B84" s="3"/>
      <c r="C84" s="3"/>
      <c r="D84" s="3"/>
      <c r="E84" s="3"/>
      <c r="F84" s="3"/>
      <c r="G84" s="3"/>
      <c r="H84" s="3"/>
      <c r="I84" s="3"/>
      <c r="J84" s="3"/>
      <c r="K84" s="3"/>
      <c r="L84" s="3"/>
      <c r="M84" s="3"/>
      <c r="N84" s="3"/>
      <c r="O84" s="3"/>
      <c r="P84" s="3"/>
      <c r="Q84" s="3"/>
      <c r="R84" s="3"/>
      <c r="S84" s="3"/>
      <c r="T84" s="3"/>
      <c r="U84" s="3"/>
      <c r="V84" s="3"/>
      <c r="W84" s="3"/>
      <c r="X84" s="3"/>
      <c r="Y84" s="3"/>
      <c r="Z84" s="3"/>
      <c r="AA84" s="3"/>
      <c r="AB84" s="633"/>
      <c r="AC84" s="633"/>
      <c r="AD84" s="633"/>
      <c r="AE84" s="633"/>
      <c r="AF84" s="633"/>
      <c r="AG84" s="181" t="s">
        <v>270</v>
      </c>
    </row>
    <row r="85" spans="1:35" ht="16.149999999999999" customHeight="1">
      <c r="A85" s="22" t="s">
        <v>312</v>
      </c>
      <c r="B85" s="5"/>
      <c r="C85" s="5"/>
      <c r="D85" s="5"/>
      <c r="E85" s="5"/>
      <c r="F85" s="5"/>
      <c r="G85" s="5"/>
      <c r="H85" s="5"/>
      <c r="I85" s="5"/>
      <c r="J85" s="5"/>
      <c r="K85" s="5"/>
      <c r="L85" s="5"/>
      <c r="M85" s="5"/>
      <c r="N85" s="5"/>
      <c r="O85" s="5"/>
      <c r="P85" s="5"/>
      <c r="Q85" s="5"/>
      <c r="R85" s="5"/>
      <c r="S85" s="5"/>
      <c r="T85" s="5"/>
      <c r="U85" s="5"/>
      <c r="V85" s="5"/>
      <c r="W85" s="5"/>
      <c r="X85" s="5"/>
      <c r="Y85" s="5"/>
      <c r="Z85" s="5"/>
      <c r="AA85" s="5"/>
      <c r="AB85" s="635">
        <f>AB84-AB83</f>
        <v>0</v>
      </c>
      <c r="AC85" s="635"/>
      <c r="AD85" s="635"/>
      <c r="AE85" s="635"/>
      <c r="AF85" s="635"/>
      <c r="AG85" s="181" t="s">
        <v>270</v>
      </c>
    </row>
    <row r="86" spans="1:35" ht="16.149999999999999" customHeight="1">
      <c r="A86" s="16"/>
      <c r="B86" s="39" t="s">
        <v>313</v>
      </c>
      <c r="C86" s="23"/>
      <c r="D86" s="23"/>
      <c r="E86" s="23"/>
      <c r="F86" s="23"/>
      <c r="G86" s="23"/>
      <c r="H86" s="23"/>
      <c r="I86" s="23"/>
      <c r="J86" s="23"/>
      <c r="K86" s="23"/>
      <c r="L86" s="23"/>
      <c r="M86" s="23"/>
      <c r="N86" s="23"/>
      <c r="O86" s="23"/>
      <c r="P86" s="23"/>
      <c r="Q86" s="23"/>
      <c r="R86" s="23"/>
      <c r="S86" s="23"/>
      <c r="T86" s="23"/>
      <c r="U86" s="23"/>
      <c r="V86" s="23"/>
      <c r="W86" s="23"/>
      <c r="X86" s="23"/>
      <c r="Y86" s="23"/>
      <c r="Z86" s="23"/>
      <c r="AA86" s="23"/>
      <c r="AB86" s="625"/>
      <c r="AC86" s="625"/>
      <c r="AD86" s="625"/>
      <c r="AE86" s="625"/>
      <c r="AF86" s="625"/>
      <c r="AG86" s="128" t="s">
        <v>270</v>
      </c>
    </row>
    <row r="87" spans="1:35" ht="16.149999999999999" customHeight="1" thickBot="1">
      <c r="A87" s="40"/>
      <c r="B87" s="104" t="s">
        <v>314</v>
      </c>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652"/>
      <c r="AC87" s="652"/>
      <c r="AD87" s="652"/>
      <c r="AE87" s="652"/>
      <c r="AF87" s="652"/>
      <c r="AG87" s="128" t="s">
        <v>297</v>
      </c>
    </row>
    <row r="88" spans="1:35" ht="16.350000000000001" customHeight="1" thickTop="1" thickBot="1">
      <c r="A88" s="90"/>
      <c r="B88" s="105" t="s">
        <v>315</v>
      </c>
      <c r="C88" s="106"/>
      <c r="D88" s="106"/>
      <c r="E88" s="106"/>
      <c r="F88" s="106"/>
      <c r="G88" s="106"/>
      <c r="H88" s="106"/>
      <c r="I88" s="106"/>
      <c r="J88" s="106"/>
      <c r="K88" s="106"/>
      <c r="L88" s="106"/>
      <c r="M88" s="106"/>
      <c r="N88" s="106"/>
      <c r="O88" s="106"/>
      <c r="P88" s="106"/>
      <c r="Q88" s="106"/>
      <c r="R88" s="106"/>
      <c r="S88" s="106"/>
      <c r="T88" s="106"/>
      <c r="U88" s="106"/>
      <c r="V88" s="106"/>
      <c r="W88" s="106"/>
      <c r="X88" s="106"/>
      <c r="Y88" s="106"/>
      <c r="Z88" s="106"/>
      <c r="AA88" s="106"/>
      <c r="AB88" s="631">
        <f>IFERROR(AB87/AB83*100,0)</f>
        <v>0</v>
      </c>
      <c r="AC88" s="631"/>
      <c r="AD88" s="631"/>
      <c r="AE88" s="631"/>
      <c r="AF88" s="631"/>
      <c r="AG88" s="162" t="s">
        <v>299</v>
      </c>
    </row>
    <row r="89" spans="1:35" ht="16.350000000000001" customHeight="1"/>
    <row r="90" spans="1:35" ht="16.149999999999999" customHeight="1" thickBot="1">
      <c r="A90" s="2" t="s">
        <v>316</v>
      </c>
      <c r="B90" s="3"/>
      <c r="C90" s="3"/>
      <c r="D90" s="3"/>
      <c r="E90" s="3"/>
      <c r="F90" s="3"/>
      <c r="G90" s="3"/>
      <c r="H90" s="3"/>
      <c r="I90" s="3"/>
      <c r="J90" s="3"/>
      <c r="K90" s="3"/>
      <c r="L90" s="3"/>
      <c r="M90" s="3"/>
      <c r="N90" s="3"/>
      <c r="O90" s="3"/>
      <c r="P90" s="3"/>
      <c r="Q90" s="3"/>
      <c r="R90" s="3"/>
      <c r="S90" s="3"/>
      <c r="T90" s="3"/>
      <c r="U90" s="3"/>
      <c r="V90" s="3"/>
      <c r="W90" s="3"/>
      <c r="X90" s="3"/>
      <c r="Y90" s="3"/>
      <c r="Z90" s="3"/>
      <c r="AA90" s="655"/>
      <c r="AB90" s="655"/>
      <c r="AC90" s="655"/>
      <c r="AD90" s="655"/>
      <c r="AE90" s="655"/>
      <c r="AF90" s="655"/>
      <c r="AG90" s="655"/>
      <c r="AH90" s="102"/>
      <c r="AI90" s="204"/>
    </row>
    <row r="91" spans="1:35" ht="16.149999999999999" customHeight="1">
      <c r="A91" s="115" t="s">
        <v>317</v>
      </c>
      <c r="B91" s="56"/>
      <c r="C91" s="36"/>
      <c r="D91" s="36"/>
      <c r="E91" s="36"/>
      <c r="F91" s="36"/>
      <c r="G91" s="36"/>
      <c r="H91" s="36"/>
      <c r="I91" s="36"/>
      <c r="J91" s="36"/>
      <c r="K91" s="36"/>
      <c r="L91" s="36"/>
      <c r="M91" s="36"/>
      <c r="N91" s="36"/>
      <c r="O91" s="36"/>
      <c r="P91" s="36"/>
      <c r="Q91" s="36"/>
      <c r="R91" s="36"/>
      <c r="S91" s="36"/>
      <c r="T91" s="36"/>
      <c r="U91" s="36"/>
      <c r="V91" s="36"/>
      <c r="W91" s="36"/>
      <c r="X91" s="36"/>
      <c r="Y91" s="36"/>
      <c r="Z91" s="36"/>
      <c r="AA91" s="77"/>
      <c r="AB91" s="634"/>
      <c r="AC91" s="634"/>
      <c r="AD91" s="634"/>
      <c r="AE91" s="634"/>
      <c r="AF91" s="634"/>
      <c r="AG91" s="79" t="s">
        <v>291</v>
      </c>
      <c r="AH91" s="28"/>
      <c r="AI91" s="194"/>
    </row>
    <row r="92" spans="1:35" ht="16.149999999999999" customHeight="1">
      <c r="A92" s="1" t="s">
        <v>318</v>
      </c>
      <c r="B92" s="75"/>
      <c r="C92" s="14"/>
      <c r="D92" s="14"/>
      <c r="E92" s="14"/>
      <c r="F92" s="14"/>
      <c r="G92" s="14"/>
      <c r="H92" s="14"/>
      <c r="I92" s="14"/>
      <c r="J92" s="14"/>
      <c r="K92" s="14"/>
      <c r="L92" s="14"/>
      <c r="M92" s="14"/>
      <c r="N92" s="14"/>
      <c r="O92" s="14"/>
      <c r="P92" s="14"/>
      <c r="Q92" s="14"/>
      <c r="R92" s="14"/>
      <c r="S92" s="14"/>
      <c r="T92" s="14"/>
      <c r="U92" s="14"/>
      <c r="V92" s="14"/>
      <c r="W92" s="14"/>
      <c r="X92" s="14"/>
      <c r="Y92" s="14"/>
      <c r="Z92" s="14"/>
      <c r="AA92" s="76"/>
      <c r="AB92" s="625"/>
      <c r="AC92" s="625"/>
      <c r="AD92" s="625"/>
      <c r="AE92" s="625"/>
      <c r="AF92" s="625"/>
      <c r="AG92" s="126" t="s">
        <v>270</v>
      </c>
    </row>
    <row r="93" spans="1:35" ht="16.149999999999999" customHeight="1">
      <c r="A93" s="1" t="s">
        <v>319</v>
      </c>
      <c r="B93" s="3"/>
      <c r="C93" s="3"/>
      <c r="D93" s="3"/>
      <c r="E93" s="3"/>
      <c r="F93" s="3"/>
      <c r="G93" s="3"/>
      <c r="H93" s="3"/>
      <c r="I93" s="3"/>
      <c r="J93" s="3"/>
      <c r="K93" s="3"/>
      <c r="L93" s="3"/>
      <c r="M93" s="3"/>
      <c r="N93" s="3"/>
      <c r="O93" s="3"/>
      <c r="P93" s="3"/>
      <c r="Q93" s="3"/>
      <c r="R93" s="3"/>
      <c r="S93" s="3"/>
      <c r="T93" s="3"/>
      <c r="U93" s="3"/>
      <c r="V93" s="3"/>
      <c r="W93" s="3"/>
      <c r="X93" s="3"/>
      <c r="Y93" s="3"/>
      <c r="Z93" s="3"/>
      <c r="AA93" s="3"/>
      <c r="AB93" s="633"/>
      <c r="AC93" s="633"/>
      <c r="AD93" s="633"/>
      <c r="AE93" s="633"/>
      <c r="AF93" s="633"/>
      <c r="AG93" s="181" t="s">
        <v>270</v>
      </c>
    </row>
    <row r="94" spans="1:35" ht="16.149999999999999" customHeight="1">
      <c r="A94" s="22" t="s">
        <v>320</v>
      </c>
      <c r="B94" s="5"/>
      <c r="C94" s="5"/>
      <c r="D94" s="5"/>
      <c r="E94" s="5"/>
      <c r="F94" s="5"/>
      <c r="G94" s="5"/>
      <c r="H94" s="5"/>
      <c r="I94" s="5"/>
      <c r="J94" s="5"/>
      <c r="K94" s="5"/>
      <c r="L94" s="5"/>
      <c r="M94" s="5"/>
      <c r="N94" s="5"/>
      <c r="O94" s="5"/>
      <c r="P94" s="5"/>
      <c r="Q94" s="5"/>
      <c r="R94" s="5"/>
      <c r="S94" s="5"/>
      <c r="T94" s="5"/>
      <c r="U94" s="5"/>
      <c r="V94" s="5"/>
      <c r="W94" s="5"/>
      <c r="X94" s="5"/>
      <c r="Y94" s="5"/>
      <c r="Z94" s="5"/>
      <c r="AA94" s="5"/>
      <c r="AB94" s="635">
        <f>AB93-AB92</f>
        <v>0</v>
      </c>
      <c r="AC94" s="635"/>
      <c r="AD94" s="635"/>
      <c r="AE94" s="635"/>
      <c r="AF94" s="635"/>
      <c r="AG94" s="181" t="s">
        <v>270</v>
      </c>
    </row>
    <row r="95" spans="1:35" ht="16.149999999999999" customHeight="1">
      <c r="A95" s="16"/>
      <c r="B95" s="39" t="s">
        <v>321</v>
      </c>
      <c r="C95" s="23"/>
      <c r="D95" s="23"/>
      <c r="E95" s="23"/>
      <c r="F95" s="23"/>
      <c r="G95" s="23"/>
      <c r="H95" s="23"/>
      <c r="I95" s="23"/>
      <c r="J95" s="23"/>
      <c r="K95" s="23"/>
      <c r="L95" s="23"/>
      <c r="M95" s="23"/>
      <c r="N95" s="23"/>
      <c r="O95" s="23"/>
      <c r="P95" s="23"/>
      <c r="Q95" s="23"/>
      <c r="R95" s="23"/>
      <c r="S95" s="23"/>
      <c r="T95" s="23"/>
      <c r="U95" s="23"/>
      <c r="V95" s="23"/>
      <c r="W95" s="23"/>
      <c r="X95" s="23"/>
      <c r="Y95" s="23"/>
      <c r="Z95" s="23"/>
      <c r="AA95" s="23"/>
      <c r="AB95" s="625"/>
      <c r="AC95" s="625"/>
      <c r="AD95" s="625"/>
      <c r="AE95" s="625"/>
      <c r="AF95" s="625"/>
      <c r="AG95" s="128" t="s">
        <v>270</v>
      </c>
    </row>
    <row r="96" spans="1:35" ht="16.350000000000001" customHeight="1" thickBot="1">
      <c r="A96" s="40"/>
      <c r="B96" s="104" t="s">
        <v>322</v>
      </c>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652"/>
      <c r="AC96" s="652"/>
      <c r="AD96" s="652"/>
      <c r="AE96" s="652"/>
      <c r="AF96" s="652"/>
      <c r="AG96" s="128" t="s">
        <v>297</v>
      </c>
    </row>
    <row r="97" spans="1:36" ht="16.350000000000001" customHeight="1" thickTop="1" thickBot="1">
      <c r="A97" s="90"/>
      <c r="B97" s="105" t="s">
        <v>323</v>
      </c>
      <c r="C97" s="106"/>
      <c r="D97" s="106"/>
      <c r="E97" s="106"/>
      <c r="F97" s="106"/>
      <c r="G97" s="106"/>
      <c r="H97" s="106"/>
      <c r="I97" s="106"/>
      <c r="J97" s="106"/>
      <c r="K97" s="106"/>
      <c r="L97" s="106"/>
      <c r="M97" s="106"/>
      <c r="N97" s="106"/>
      <c r="O97" s="106"/>
      <c r="P97" s="106"/>
      <c r="Q97" s="106"/>
      <c r="R97" s="106"/>
      <c r="S97" s="106"/>
      <c r="T97" s="106"/>
      <c r="U97" s="106"/>
      <c r="V97" s="106"/>
      <c r="W97" s="106"/>
      <c r="X97" s="106"/>
      <c r="Y97" s="106"/>
      <c r="Z97" s="106"/>
      <c r="AA97" s="106"/>
      <c r="AB97" s="631">
        <f>IFERROR(AB96/AB92*100,0)</f>
        <v>0</v>
      </c>
      <c r="AC97" s="631"/>
      <c r="AD97" s="631"/>
      <c r="AE97" s="631"/>
      <c r="AF97" s="631"/>
      <c r="AG97" s="162" t="s">
        <v>299</v>
      </c>
    </row>
    <row r="98" spans="1:36" ht="16.350000000000001" customHeight="1"/>
    <row r="99" spans="1:36" ht="16.350000000000001" customHeight="1" thickBot="1">
      <c r="A99" s="656" t="s">
        <v>324</v>
      </c>
      <c r="B99" s="656"/>
      <c r="C99" s="656"/>
      <c r="D99" s="656"/>
      <c r="E99" s="656"/>
      <c r="F99" s="656"/>
      <c r="G99" s="656"/>
      <c r="H99" s="656"/>
      <c r="I99" s="656"/>
      <c r="J99" s="656"/>
      <c r="K99" s="656"/>
      <c r="L99" s="656"/>
      <c r="M99" s="656"/>
      <c r="N99" s="656"/>
      <c r="O99" s="656"/>
      <c r="P99" s="656"/>
      <c r="Q99" s="656"/>
      <c r="R99" s="656"/>
      <c r="S99" s="656"/>
      <c r="T99" s="656"/>
      <c r="U99" s="656"/>
      <c r="V99" s="656"/>
      <c r="W99" s="656"/>
      <c r="X99" s="656"/>
      <c r="Y99" s="656"/>
      <c r="Z99" s="656"/>
      <c r="AA99" s="656"/>
      <c r="AB99" s="656"/>
      <c r="AC99" s="656"/>
      <c r="AD99" s="656"/>
      <c r="AE99" s="656"/>
      <c r="AF99" s="656"/>
      <c r="AG99" s="656"/>
      <c r="AH99" s="102"/>
      <c r="AI99" s="204"/>
    </row>
    <row r="100" spans="1:36" ht="16.350000000000001" customHeight="1">
      <c r="A100" s="115" t="s">
        <v>325</v>
      </c>
      <c r="B100" s="56"/>
      <c r="C100" s="36"/>
      <c r="D100" s="36"/>
      <c r="E100" s="36"/>
      <c r="F100" s="36"/>
      <c r="G100" s="36"/>
      <c r="H100" s="36"/>
      <c r="I100" s="36"/>
      <c r="J100" s="36"/>
      <c r="K100" s="36"/>
      <c r="L100" s="36"/>
      <c r="M100" s="36"/>
      <c r="N100" s="36"/>
      <c r="O100" s="36"/>
      <c r="P100" s="36"/>
      <c r="Q100" s="36"/>
      <c r="R100" s="36"/>
      <c r="S100" s="36"/>
      <c r="T100" s="36"/>
      <c r="U100" s="36"/>
      <c r="V100" s="36"/>
      <c r="W100" s="36"/>
      <c r="X100" s="36"/>
      <c r="Y100" s="36"/>
      <c r="Z100" s="36"/>
      <c r="AA100" s="77"/>
      <c r="AB100" s="634"/>
      <c r="AC100" s="634"/>
      <c r="AD100" s="634"/>
      <c r="AE100" s="634"/>
      <c r="AF100" s="634"/>
      <c r="AG100" s="79" t="s">
        <v>291</v>
      </c>
      <c r="AH100" s="28"/>
      <c r="AI100" s="194"/>
    </row>
    <row r="101" spans="1:36" ht="16.350000000000001" customHeight="1">
      <c r="A101" s="1" t="s">
        <v>326</v>
      </c>
      <c r="B101" s="75"/>
      <c r="C101" s="14"/>
      <c r="D101" s="14"/>
      <c r="E101" s="14"/>
      <c r="F101" s="14"/>
      <c r="G101" s="14"/>
      <c r="H101" s="14"/>
      <c r="I101" s="14"/>
      <c r="J101" s="14"/>
      <c r="K101" s="14"/>
      <c r="L101" s="14"/>
      <c r="M101" s="14"/>
      <c r="N101" s="14"/>
      <c r="O101" s="14"/>
      <c r="P101" s="14"/>
      <c r="Q101" s="14"/>
      <c r="R101" s="14"/>
      <c r="S101" s="14"/>
      <c r="T101" s="14"/>
      <c r="U101" s="14"/>
      <c r="V101" s="14"/>
      <c r="W101" s="14"/>
      <c r="X101" s="14"/>
      <c r="Y101" s="14"/>
      <c r="Z101" s="14"/>
      <c r="AA101" s="76"/>
      <c r="AB101" s="625"/>
      <c r="AC101" s="625"/>
      <c r="AD101" s="625"/>
      <c r="AE101" s="625"/>
      <c r="AF101" s="625"/>
      <c r="AG101" s="126" t="s">
        <v>270</v>
      </c>
    </row>
    <row r="102" spans="1:36" ht="16.350000000000001" customHeight="1">
      <c r="A102" s="1" t="s">
        <v>327</v>
      </c>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633"/>
      <c r="AC102" s="633"/>
      <c r="AD102" s="633"/>
      <c r="AE102" s="633"/>
      <c r="AF102" s="633"/>
      <c r="AG102" s="181" t="s">
        <v>270</v>
      </c>
    </row>
    <row r="103" spans="1:36" ht="16.350000000000001" customHeight="1">
      <c r="A103" s="22" t="s">
        <v>328</v>
      </c>
      <c r="B103" s="5"/>
      <c r="C103" s="5"/>
      <c r="D103" s="5"/>
      <c r="E103" s="5"/>
      <c r="F103" s="5"/>
      <c r="G103" s="5"/>
      <c r="H103" s="5"/>
      <c r="I103" s="5"/>
      <c r="J103" s="5"/>
      <c r="K103" s="5"/>
      <c r="L103" s="5"/>
      <c r="M103" s="5"/>
      <c r="N103" s="5"/>
      <c r="O103" s="5"/>
      <c r="P103" s="5"/>
      <c r="Q103" s="5"/>
      <c r="R103" s="5"/>
      <c r="S103" s="5"/>
      <c r="T103" s="5"/>
      <c r="U103" s="5"/>
      <c r="V103" s="5"/>
      <c r="W103" s="5"/>
      <c r="X103" s="5"/>
      <c r="Y103" s="5"/>
      <c r="Z103" s="5"/>
      <c r="AA103" s="5"/>
      <c r="AB103" s="635">
        <f>AB102-AB101</f>
        <v>0</v>
      </c>
      <c r="AC103" s="635"/>
      <c r="AD103" s="635"/>
      <c r="AE103" s="635"/>
      <c r="AF103" s="635"/>
      <c r="AG103" s="181" t="s">
        <v>270</v>
      </c>
    </row>
    <row r="104" spans="1:36" ht="16.350000000000001" customHeight="1">
      <c r="A104" s="16"/>
      <c r="B104" s="39" t="s">
        <v>329</v>
      </c>
      <c r="C104" s="23"/>
      <c r="D104" s="23"/>
      <c r="E104" s="23"/>
      <c r="F104" s="23"/>
      <c r="G104" s="23"/>
      <c r="H104" s="23"/>
      <c r="I104" s="23"/>
      <c r="J104" s="23"/>
      <c r="K104" s="23"/>
      <c r="L104" s="23"/>
      <c r="M104" s="23"/>
      <c r="N104" s="23"/>
      <c r="O104" s="23"/>
      <c r="P104" s="23"/>
      <c r="Q104" s="23"/>
      <c r="R104" s="23"/>
      <c r="S104" s="23"/>
      <c r="T104" s="23"/>
      <c r="U104" s="23"/>
      <c r="V104" s="23"/>
      <c r="W104" s="23"/>
      <c r="X104" s="23"/>
      <c r="Y104" s="23"/>
      <c r="Z104" s="23"/>
      <c r="AA104" s="23"/>
      <c r="AB104" s="625"/>
      <c r="AC104" s="625"/>
      <c r="AD104" s="625"/>
      <c r="AE104" s="625"/>
      <c r="AF104" s="625"/>
      <c r="AG104" s="128" t="s">
        <v>270</v>
      </c>
    </row>
    <row r="105" spans="1:36" ht="16.350000000000001" customHeight="1" thickBot="1">
      <c r="A105" s="40"/>
      <c r="B105" s="104" t="s">
        <v>330</v>
      </c>
      <c r="C105" s="23"/>
      <c r="D105" s="23"/>
      <c r="E105" s="23"/>
      <c r="F105" s="23"/>
      <c r="G105" s="23"/>
      <c r="H105" s="23"/>
      <c r="I105" s="23"/>
      <c r="J105" s="23"/>
      <c r="K105" s="23"/>
      <c r="L105" s="23"/>
      <c r="M105" s="23"/>
      <c r="N105" s="23"/>
      <c r="O105" s="23"/>
      <c r="P105" s="23"/>
      <c r="Q105" s="23"/>
      <c r="R105" s="23"/>
      <c r="S105" s="23"/>
      <c r="T105" s="23"/>
      <c r="U105" s="23"/>
      <c r="V105" s="23"/>
      <c r="W105" s="23"/>
      <c r="X105" s="23"/>
      <c r="Y105" s="23"/>
      <c r="Z105" s="23"/>
      <c r="AA105" s="23"/>
      <c r="AB105" s="636"/>
      <c r="AC105" s="636"/>
      <c r="AD105" s="636"/>
      <c r="AE105" s="636"/>
      <c r="AF105" s="636"/>
      <c r="AG105" s="128" t="s">
        <v>297</v>
      </c>
    </row>
    <row r="106" spans="1:36" ht="16.350000000000001" customHeight="1" thickTop="1" thickBot="1">
      <c r="A106" s="90"/>
      <c r="B106" s="105" t="s">
        <v>331</v>
      </c>
      <c r="C106" s="106"/>
      <c r="D106" s="106"/>
      <c r="E106" s="106"/>
      <c r="F106" s="106"/>
      <c r="G106" s="106"/>
      <c r="H106" s="106"/>
      <c r="I106" s="106"/>
      <c r="J106" s="106"/>
      <c r="K106" s="106"/>
      <c r="L106" s="106"/>
      <c r="M106" s="106"/>
      <c r="N106" s="106"/>
      <c r="O106" s="106"/>
      <c r="P106" s="106"/>
      <c r="Q106" s="106"/>
      <c r="R106" s="106"/>
      <c r="S106" s="106"/>
      <c r="T106" s="106"/>
      <c r="U106" s="106"/>
      <c r="V106" s="106"/>
      <c r="W106" s="106"/>
      <c r="X106" s="106"/>
      <c r="Y106" s="106"/>
      <c r="Z106" s="106"/>
      <c r="AA106" s="106"/>
      <c r="AB106" s="631">
        <f>IFERROR(AB105/AB101*100,0)</f>
        <v>0</v>
      </c>
      <c r="AC106" s="631"/>
      <c r="AD106" s="631"/>
      <c r="AE106" s="631"/>
      <c r="AF106" s="631"/>
      <c r="AG106" s="162" t="s">
        <v>299</v>
      </c>
    </row>
    <row r="107" spans="1:36" ht="16.350000000000001" customHeight="1"/>
    <row r="108" spans="1:36" ht="16.149999999999999" customHeight="1" thickBot="1">
      <c r="A108" s="2" t="s">
        <v>332</v>
      </c>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655"/>
      <c r="AB108" s="655"/>
      <c r="AC108" s="655"/>
      <c r="AD108" s="655"/>
      <c r="AE108" s="655"/>
      <c r="AF108" s="655"/>
      <c r="AG108" s="655"/>
      <c r="AH108" s="102"/>
      <c r="AI108" s="204"/>
    </row>
    <row r="109" spans="1:36" ht="16.149999999999999" customHeight="1">
      <c r="A109" s="115" t="s">
        <v>333</v>
      </c>
      <c r="B109" s="56"/>
      <c r="C109" s="36"/>
      <c r="D109" s="36"/>
      <c r="E109" s="36"/>
      <c r="F109" s="36"/>
      <c r="G109" s="36"/>
      <c r="H109" s="36"/>
      <c r="I109" s="36"/>
      <c r="J109" s="36"/>
      <c r="K109" s="36"/>
      <c r="L109" s="36"/>
      <c r="M109" s="36"/>
      <c r="N109" s="36"/>
      <c r="O109" s="36"/>
      <c r="P109" s="36"/>
      <c r="Q109" s="36"/>
      <c r="R109" s="36"/>
      <c r="S109" s="36"/>
      <c r="T109" s="36"/>
      <c r="U109" s="36"/>
      <c r="V109" s="36"/>
      <c r="W109" s="36"/>
      <c r="X109" s="36"/>
      <c r="Y109" s="36"/>
      <c r="Z109" s="36"/>
      <c r="AA109" s="77"/>
      <c r="AB109" s="634"/>
      <c r="AC109" s="634"/>
      <c r="AD109" s="634"/>
      <c r="AE109" s="634"/>
      <c r="AF109" s="634"/>
      <c r="AG109" s="79" t="s">
        <v>291</v>
      </c>
      <c r="AH109" s="28"/>
      <c r="AI109" s="194"/>
      <c r="AJ109" s="207"/>
    </row>
    <row r="110" spans="1:36" ht="16.149999999999999" customHeight="1">
      <c r="A110" s="1" t="s">
        <v>334</v>
      </c>
      <c r="B110" s="75"/>
      <c r="C110" s="14"/>
      <c r="D110" s="14"/>
      <c r="E110" s="14"/>
      <c r="F110" s="14"/>
      <c r="G110" s="14"/>
      <c r="H110" s="14"/>
      <c r="I110" s="14"/>
      <c r="J110" s="14"/>
      <c r="K110" s="14"/>
      <c r="L110" s="14"/>
      <c r="M110" s="14"/>
      <c r="N110" s="14"/>
      <c r="O110" s="14"/>
      <c r="P110" s="14"/>
      <c r="Q110" s="14"/>
      <c r="R110" s="14"/>
      <c r="S110" s="14"/>
      <c r="T110" s="14"/>
      <c r="U110" s="14"/>
      <c r="V110" s="14"/>
      <c r="W110" s="14"/>
      <c r="X110" s="14"/>
      <c r="Y110" s="14"/>
      <c r="Z110" s="14"/>
      <c r="AA110" s="76"/>
      <c r="AB110" s="625"/>
      <c r="AC110" s="625"/>
      <c r="AD110" s="625"/>
      <c r="AE110" s="625"/>
      <c r="AF110" s="625"/>
      <c r="AG110" s="126" t="s">
        <v>270</v>
      </c>
      <c r="AJ110" s="207"/>
    </row>
    <row r="111" spans="1:36" ht="16.149999999999999" customHeight="1">
      <c r="A111" s="1" t="s">
        <v>335</v>
      </c>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633"/>
      <c r="AC111" s="633"/>
      <c r="AD111" s="633"/>
      <c r="AE111" s="633"/>
      <c r="AF111" s="633"/>
      <c r="AG111" s="181" t="s">
        <v>270</v>
      </c>
      <c r="AJ111" s="207"/>
    </row>
    <row r="112" spans="1:36" ht="16.149999999999999" customHeight="1">
      <c r="A112" s="22" t="s">
        <v>336</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635">
        <f>AB111-AB110</f>
        <v>0</v>
      </c>
      <c r="AC112" s="635"/>
      <c r="AD112" s="635"/>
      <c r="AE112" s="635"/>
      <c r="AF112" s="635"/>
      <c r="AG112" s="181" t="s">
        <v>270</v>
      </c>
      <c r="AJ112" s="207"/>
    </row>
    <row r="113" spans="1:36" ht="16.149999999999999" customHeight="1">
      <c r="A113" s="16"/>
      <c r="B113" s="39" t="s">
        <v>337</v>
      </c>
      <c r="C113" s="23"/>
      <c r="D113" s="23"/>
      <c r="E113" s="23"/>
      <c r="F113" s="23"/>
      <c r="G113" s="23"/>
      <c r="H113" s="23"/>
      <c r="I113" s="23"/>
      <c r="J113" s="23"/>
      <c r="K113" s="23"/>
      <c r="L113" s="23"/>
      <c r="M113" s="23"/>
      <c r="N113" s="23"/>
      <c r="O113" s="23"/>
      <c r="P113" s="23"/>
      <c r="Q113" s="23"/>
      <c r="R113" s="23"/>
      <c r="S113" s="23"/>
      <c r="T113" s="23"/>
      <c r="U113" s="23"/>
      <c r="V113" s="23"/>
      <c r="W113" s="23"/>
      <c r="X113" s="23"/>
      <c r="Y113" s="23"/>
      <c r="Z113" s="23"/>
      <c r="AA113" s="23"/>
      <c r="AB113" s="625"/>
      <c r="AC113" s="625"/>
      <c r="AD113" s="625"/>
      <c r="AE113" s="625"/>
      <c r="AF113" s="625"/>
      <c r="AG113" s="128" t="s">
        <v>270</v>
      </c>
      <c r="AJ113" s="207"/>
    </row>
    <row r="114" spans="1:36" ht="16.149999999999999" customHeight="1" thickBot="1">
      <c r="A114" s="40"/>
      <c r="B114" s="104" t="s">
        <v>338</v>
      </c>
      <c r="C114" s="23"/>
      <c r="D114" s="23"/>
      <c r="E114" s="23"/>
      <c r="F114" s="23"/>
      <c r="G114" s="23"/>
      <c r="H114" s="23"/>
      <c r="I114" s="23"/>
      <c r="J114" s="23"/>
      <c r="K114" s="23"/>
      <c r="L114" s="23"/>
      <c r="M114" s="23"/>
      <c r="N114" s="23"/>
      <c r="O114" s="23"/>
      <c r="P114" s="23"/>
      <c r="Q114" s="23"/>
      <c r="R114" s="23"/>
      <c r="S114" s="23"/>
      <c r="T114" s="23"/>
      <c r="U114" s="23"/>
      <c r="V114" s="23"/>
      <c r="W114" s="23"/>
      <c r="X114" s="23"/>
      <c r="Y114" s="23"/>
      <c r="Z114" s="23"/>
      <c r="AA114" s="23"/>
      <c r="AB114" s="652"/>
      <c r="AC114" s="652"/>
      <c r="AD114" s="652"/>
      <c r="AE114" s="652"/>
      <c r="AF114" s="652"/>
      <c r="AG114" s="128" t="s">
        <v>297</v>
      </c>
      <c r="AJ114" s="207"/>
    </row>
    <row r="115" spans="1:36" ht="16.350000000000001" customHeight="1" thickTop="1" thickBot="1">
      <c r="A115" s="90"/>
      <c r="B115" s="105" t="s">
        <v>339</v>
      </c>
      <c r="C115" s="106"/>
      <c r="D115" s="106"/>
      <c r="E115" s="106"/>
      <c r="F115" s="106"/>
      <c r="G115" s="106"/>
      <c r="H115" s="106"/>
      <c r="I115" s="106"/>
      <c r="J115" s="106"/>
      <c r="K115" s="106"/>
      <c r="L115" s="106"/>
      <c r="M115" s="106"/>
      <c r="N115" s="106"/>
      <c r="O115" s="106"/>
      <c r="P115" s="106"/>
      <c r="Q115" s="106"/>
      <c r="R115" s="106"/>
      <c r="S115" s="106"/>
      <c r="T115" s="106"/>
      <c r="U115" s="106"/>
      <c r="V115" s="106"/>
      <c r="W115" s="106"/>
      <c r="X115" s="106"/>
      <c r="Y115" s="106"/>
      <c r="Z115" s="106"/>
      <c r="AA115" s="106"/>
      <c r="AB115" s="631">
        <f>IFERROR(AB114/AB110*100,0)</f>
        <v>0</v>
      </c>
      <c r="AC115" s="631"/>
      <c r="AD115" s="631"/>
      <c r="AE115" s="631"/>
      <c r="AF115" s="631"/>
      <c r="AG115" s="162" t="s">
        <v>299</v>
      </c>
    </row>
    <row r="116" spans="1:36" ht="16.350000000000001" customHeight="1"/>
    <row r="117" spans="1:36" ht="16.350000000000001" customHeight="1">
      <c r="A117" s="64" t="s">
        <v>340</v>
      </c>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c r="AB117" s="65"/>
      <c r="AC117" s="65"/>
      <c r="AD117" s="65"/>
      <c r="AE117" s="65"/>
      <c r="AF117" s="65"/>
      <c r="AG117" s="131"/>
    </row>
    <row r="118" spans="1:36" ht="16.149999999999999" customHeight="1" thickBot="1">
      <c r="A118" s="64" t="s">
        <v>341</v>
      </c>
      <c r="B118" s="65"/>
      <c r="C118" s="65"/>
      <c r="D118" s="65"/>
      <c r="E118" s="65"/>
      <c r="F118" s="65"/>
      <c r="G118" s="65"/>
      <c r="H118" s="65"/>
      <c r="I118" s="65"/>
      <c r="J118" s="65"/>
      <c r="K118" s="65"/>
      <c r="L118" s="65"/>
      <c r="M118" s="65"/>
      <c r="N118" s="65"/>
      <c r="O118" s="65"/>
      <c r="P118" s="65"/>
      <c r="Q118" s="65"/>
      <c r="R118" s="65"/>
      <c r="S118" s="65"/>
      <c r="T118" s="65"/>
      <c r="U118" s="65"/>
      <c r="V118" s="65"/>
      <c r="W118" s="65"/>
      <c r="X118" s="65"/>
      <c r="Y118" s="65"/>
      <c r="Z118" s="65"/>
      <c r="AA118" s="653"/>
      <c r="AB118" s="653"/>
      <c r="AC118" s="653"/>
      <c r="AD118" s="653"/>
      <c r="AE118" s="653"/>
      <c r="AF118" s="653"/>
      <c r="AG118" s="653"/>
      <c r="AH118" s="102"/>
      <c r="AI118" s="204"/>
    </row>
    <row r="119" spans="1:36" ht="16.149999999999999" customHeight="1">
      <c r="A119" s="114" t="s">
        <v>342</v>
      </c>
      <c r="B119" s="67"/>
      <c r="C119" s="67"/>
      <c r="D119" s="67"/>
      <c r="E119" s="67"/>
      <c r="F119" s="67"/>
      <c r="G119" s="67"/>
      <c r="H119" s="67"/>
      <c r="I119" s="67"/>
      <c r="J119" s="67"/>
      <c r="K119" s="67"/>
      <c r="L119" s="67"/>
      <c r="M119" s="67"/>
      <c r="N119" s="67"/>
      <c r="O119" s="67"/>
      <c r="P119" s="67"/>
      <c r="Q119" s="67"/>
      <c r="R119" s="67"/>
      <c r="S119" s="67"/>
      <c r="T119" s="67"/>
      <c r="U119" s="67"/>
      <c r="V119" s="67"/>
      <c r="W119" s="67"/>
      <c r="X119" s="67"/>
      <c r="Y119" s="67"/>
      <c r="Z119" s="67"/>
      <c r="AA119" s="80"/>
      <c r="AB119" s="654"/>
      <c r="AC119" s="654"/>
      <c r="AD119" s="654"/>
      <c r="AE119" s="654"/>
      <c r="AF119" s="654"/>
      <c r="AG119" s="82" t="s">
        <v>291</v>
      </c>
      <c r="AH119" s="28"/>
      <c r="AI119" s="194"/>
    </row>
    <row r="120" spans="1:36" ht="16.149999999999999" hidden="1" customHeight="1" outlineLevel="1">
      <c r="A120" s="103" t="s">
        <v>343</v>
      </c>
      <c r="B120" s="68"/>
      <c r="C120" s="68"/>
      <c r="D120" s="68"/>
      <c r="E120" s="68"/>
      <c r="F120" s="68"/>
      <c r="G120" s="68"/>
      <c r="H120" s="68"/>
      <c r="I120" s="68"/>
      <c r="J120" s="68"/>
      <c r="K120" s="68"/>
      <c r="L120" s="68"/>
      <c r="M120" s="68"/>
      <c r="N120" s="68"/>
      <c r="O120" s="68"/>
      <c r="P120" s="68"/>
      <c r="Q120" s="68"/>
      <c r="R120" s="68"/>
      <c r="S120" s="68"/>
      <c r="T120" s="68"/>
      <c r="U120" s="68"/>
      <c r="V120" s="68"/>
      <c r="W120" s="68"/>
      <c r="X120" s="68"/>
      <c r="Y120" s="68"/>
      <c r="Z120" s="68"/>
      <c r="AA120" s="81"/>
      <c r="AB120" s="626"/>
      <c r="AC120" s="626"/>
      <c r="AD120" s="626"/>
      <c r="AE120" s="626"/>
      <c r="AF120" s="626"/>
      <c r="AG120" s="120" t="s">
        <v>270</v>
      </c>
      <c r="AH120" s="28"/>
      <c r="AI120" s="194"/>
    </row>
    <row r="121" spans="1:36" ht="16.149999999999999" customHeight="1" collapsed="1">
      <c r="A121" s="103" t="s">
        <v>344</v>
      </c>
      <c r="B121" s="68"/>
      <c r="C121" s="68"/>
      <c r="D121" s="68"/>
      <c r="E121" s="68"/>
      <c r="F121" s="68"/>
      <c r="G121" s="68"/>
      <c r="H121" s="68"/>
      <c r="I121" s="68"/>
      <c r="J121" s="68"/>
      <c r="K121" s="68"/>
      <c r="L121" s="68"/>
      <c r="M121" s="68"/>
      <c r="N121" s="68"/>
      <c r="O121" s="68"/>
      <c r="P121" s="68"/>
      <c r="Q121" s="68"/>
      <c r="R121" s="68"/>
      <c r="S121" s="68"/>
      <c r="T121" s="68"/>
      <c r="U121" s="68"/>
      <c r="V121" s="68"/>
      <c r="W121" s="68"/>
      <c r="X121" s="68"/>
      <c r="Y121" s="68"/>
      <c r="Z121" s="68"/>
      <c r="AA121" s="81"/>
      <c r="AB121" s="626"/>
      <c r="AC121" s="626"/>
      <c r="AD121" s="626"/>
      <c r="AE121" s="626"/>
      <c r="AF121" s="626"/>
      <c r="AG121" s="120" t="s">
        <v>270</v>
      </c>
    </row>
    <row r="122" spans="1:36" ht="16.149999999999999" hidden="1" customHeight="1" outlineLevel="1">
      <c r="A122" s="103" t="s">
        <v>345</v>
      </c>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627"/>
      <c r="AC122" s="627"/>
      <c r="AD122" s="627"/>
      <c r="AE122" s="627"/>
      <c r="AF122" s="627"/>
      <c r="AG122" s="132" t="s">
        <v>270</v>
      </c>
    </row>
    <row r="123" spans="1:36" ht="16.149999999999999" customHeight="1" collapsed="1">
      <c r="A123" s="103" t="s">
        <v>346</v>
      </c>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626"/>
      <c r="AC123" s="626"/>
      <c r="AD123" s="626"/>
      <c r="AE123" s="626"/>
      <c r="AF123" s="626"/>
      <c r="AG123" s="132" t="s">
        <v>270</v>
      </c>
    </row>
    <row r="124" spans="1:36" ht="16.149999999999999" hidden="1" customHeight="1" outlineLevel="1">
      <c r="A124" s="107" t="s">
        <v>347</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32">
        <f>AB122-AB120</f>
        <v>0</v>
      </c>
      <c r="AC124" s="632"/>
      <c r="AD124" s="632"/>
      <c r="AE124" s="632"/>
      <c r="AF124" s="632"/>
      <c r="AG124" s="132" t="s">
        <v>270</v>
      </c>
    </row>
    <row r="125" spans="1:36" ht="16.149999999999999" customHeight="1" collapsed="1">
      <c r="A125" s="107" t="s">
        <v>348</v>
      </c>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632">
        <f>AB123-AB121</f>
        <v>0</v>
      </c>
      <c r="AC125" s="632"/>
      <c r="AD125" s="632"/>
      <c r="AE125" s="632"/>
      <c r="AF125" s="632"/>
      <c r="AG125" s="132" t="s">
        <v>270</v>
      </c>
    </row>
    <row r="126" spans="1:36" ht="16.149999999999999" customHeight="1">
      <c r="A126" s="95"/>
      <c r="B126" s="96" t="s">
        <v>349</v>
      </c>
      <c r="C126" s="108"/>
      <c r="D126" s="108"/>
      <c r="E126" s="108"/>
      <c r="F126" s="108"/>
      <c r="G126" s="108"/>
      <c r="H126" s="108"/>
      <c r="I126" s="108"/>
      <c r="J126" s="108"/>
      <c r="K126" s="108"/>
      <c r="L126" s="108"/>
      <c r="M126" s="108"/>
      <c r="N126" s="108"/>
      <c r="O126" s="108"/>
      <c r="P126" s="108"/>
      <c r="Q126" s="108"/>
      <c r="R126" s="108"/>
      <c r="S126" s="108"/>
      <c r="T126" s="108"/>
      <c r="U126" s="108"/>
      <c r="V126" s="108"/>
      <c r="W126" s="108"/>
      <c r="X126" s="108"/>
      <c r="Y126" s="108"/>
      <c r="Z126" s="108"/>
      <c r="AA126" s="108"/>
      <c r="AB126" s="626"/>
      <c r="AC126" s="626"/>
      <c r="AD126" s="626"/>
      <c r="AE126" s="626"/>
      <c r="AF126" s="626"/>
      <c r="AG126" s="135" t="s">
        <v>270</v>
      </c>
    </row>
    <row r="127" spans="1:36" ht="16.149999999999999" customHeight="1" thickBot="1">
      <c r="A127" s="97"/>
      <c r="B127" s="109" t="s">
        <v>350</v>
      </c>
      <c r="C127" s="108"/>
      <c r="D127" s="108"/>
      <c r="E127" s="108"/>
      <c r="F127" s="108"/>
      <c r="G127" s="108"/>
      <c r="H127" s="108"/>
      <c r="I127" s="108"/>
      <c r="J127" s="108"/>
      <c r="K127" s="108"/>
      <c r="L127" s="108"/>
      <c r="M127" s="108"/>
      <c r="N127" s="108"/>
      <c r="O127" s="108"/>
      <c r="P127" s="108"/>
      <c r="Q127" s="108"/>
      <c r="R127" s="108"/>
      <c r="S127" s="108"/>
      <c r="T127" s="108"/>
      <c r="U127" s="108"/>
      <c r="V127" s="108"/>
      <c r="W127" s="108"/>
      <c r="X127" s="108"/>
      <c r="Y127" s="108"/>
      <c r="Z127" s="108"/>
      <c r="AA127" s="108"/>
      <c r="AB127" s="651"/>
      <c r="AC127" s="651"/>
      <c r="AD127" s="651"/>
      <c r="AE127" s="651"/>
      <c r="AF127" s="651"/>
      <c r="AG127" s="135" t="s">
        <v>297</v>
      </c>
    </row>
    <row r="128" spans="1:36" ht="16.350000000000001" customHeight="1" thickTop="1" thickBot="1">
      <c r="A128" s="98"/>
      <c r="B128" s="110" t="s">
        <v>351</v>
      </c>
      <c r="C128" s="111"/>
      <c r="D128" s="111"/>
      <c r="E128" s="111"/>
      <c r="F128" s="111"/>
      <c r="G128" s="111"/>
      <c r="H128" s="111"/>
      <c r="I128" s="111"/>
      <c r="J128" s="111"/>
      <c r="K128" s="111"/>
      <c r="L128" s="111"/>
      <c r="M128" s="111"/>
      <c r="N128" s="111"/>
      <c r="O128" s="111"/>
      <c r="P128" s="111"/>
      <c r="Q128" s="111"/>
      <c r="R128" s="111"/>
      <c r="S128" s="111"/>
      <c r="T128" s="111"/>
      <c r="U128" s="111"/>
      <c r="V128" s="111"/>
      <c r="W128" s="111"/>
      <c r="X128" s="111"/>
      <c r="Y128" s="111"/>
      <c r="Z128" s="111"/>
      <c r="AA128" s="111"/>
      <c r="AB128" s="631">
        <f>IFERROR(AB127/AB121*100,0)</f>
        <v>0</v>
      </c>
      <c r="AC128" s="631"/>
      <c r="AD128" s="631"/>
      <c r="AE128" s="631"/>
      <c r="AF128" s="631"/>
      <c r="AG128" s="136" t="s">
        <v>299</v>
      </c>
    </row>
    <row r="129" spans="1:36" ht="16.350000000000001"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c r="AB129" s="65"/>
      <c r="AC129" s="65"/>
      <c r="AD129" s="65"/>
      <c r="AE129" s="65"/>
      <c r="AF129" s="65"/>
      <c r="AG129" s="131"/>
    </row>
    <row r="130" spans="1:36" ht="16.149999999999999" customHeight="1" thickBot="1">
      <c r="A130" s="64" t="s">
        <v>352</v>
      </c>
      <c r="B130" s="65"/>
      <c r="C130" s="65"/>
      <c r="D130" s="65"/>
      <c r="E130" s="65"/>
      <c r="F130" s="65"/>
      <c r="G130" s="65"/>
      <c r="H130" s="65"/>
      <c r="I130" s="65"/>
      <c r="J130" s="65"/>
      <c r="K130" s="65"/>
      <c r="L130" s="65"/>
      <c r="M130" s="65"/>
      <c r="N130" s="65"/>
      <c r="O130" s="65"/>
      <c r="P130" s="65"/>
      <c r="Q130" s="65"/>
      <c r="R130" s="65"/>
      <c r="S130" s="65"/>
      <c r="T130" s="65"/>
      <c r="U130" s="65"/>
      <c r="V130" s="65"/>
      <c r="W130" s="65"/>
      <c r="X130" s="65"/>
      <c r="Y130" s="65"/>
      <c r="Z130" s="65"/>
      <c r="AA130" s="653"/>
      <c r="AB130" s="653"/>
      <c r="AC130" s="653"/>
      <c r="AD130" s="653"/>
      <c r="AE130" s="653"/>
      <c r="AF130" s="653"/>
      <c r="AG130" s="653"/>
      <c r="AH130" s="102"/>
      <c r="AI130" s="204"/>
    </row>
    <row r="131" spans="1:36" ht="16.149999999999999" customHeight="1">
      <c r="A131" s="114" t="s">
        <v>353</v>
      </c>
      <c r="B131" s="67"/>
      <c r="C131" s="67"/>
      <c r="D131" s="67"/>
      <c r="E131" s="67"/>
      <c r="F131" s="67"/>
      <c r="G131" s="67"/>
      <c r="H131" s="67"/>
      <c r="I131" s="67"/>
      <c r="J131" s="67"/>
      <c r="K131" s="67"/>
      <c r="L131" s="67"/>
      <c r="M131" s="67"/>
      <c r="N131" s="67"/>
      <c r="O131" s="67"/>
      <c r="P131" s="67"/>
      <c r="Q131" s="67"/>
      <c r="R131" s="67"/>
      <c r="S131" s="67"/>
      <c r="T131" s="67"/>
      <c r="U131" s="67"/>
      <c r="V131" s="67"/>
      <c r="W131" s="67"/>
      <c r="X131" s="67"/>
      <c r="Y131" s="67"/>
      <c r="Z131" s="67"/>
      <c r="AA131" s="80"/>
      <c r="AB131" s="654"/>
      <c r="AC131" s="654"/>
      <c r="AD131" s="654"/>
      <c r="AE131" s="654"/>
      <c r="AF131" s="654"/>
      <c r="AG131" s="82" t="s">
        <v>291</v>
      </c>
      <c r="AH131" s="28"/>
      <c r="AI131" s="194"/>
    </row>
    <row r="132" spans="1:36" ht="16.149999999999999" hidden="1" customHeight="1" outlineLevel="1">
      <c r="A132" s="103" t="s">
        <v>354</v>
      </c>
      <c r="B132" s="68"/>
      <c r="C132" s="68"/>
      <c r="D132" s="68"/>
      <c r="E132" s="68"/>
      <c r="F132" s="68"/>
      <c r="G132" s="68"/>
      <c r="H132" s="68"/>
      <c r="I132" s="68"/>
      <c r="J132" s="68"/>
      <c r="K132" s="68"/>
      <c r="L132" s="68"/>
      <c r="M132" s="68"/>
      <c r="N132" s="68"/>
      <c r="O132" s="68"/>
      <c r="P132" s="68"/>
      <c r="Q132" s="68"/>
      <c r="R132" s="68"/>
      <c r="S132" s="68"/>
      <c r="T132" s="68"/>
      <c r="U132" s="68"/>
      <c r="V132" s="68"/>
      <c r="W132" s="68"/>
      <c r="X132" s="68"/>
      <c r="Y132" s="68"/>
      <c r="Z132" s="68"/>
      <c r="AA132" s="81"/>
      <c r="AB132" s="626"/>
      <c r="AC132" s="626"/>
      <c r="AD132" s="626"/>
      <c r="AE132" s="626"/>
      <c r="AF132" s="626"/>
      <c r="AG132" s="120" t="s">
        <v>270</v>
      </c>
      <c r="AH132" s="28"/>
      <c r="AI132" s="194"/>
    </row>
    <row r="133" spans="1:36" ht="16.149999999999999" customHeight="1" collapsed="1">
      <c r="A133" s="103" t="s">
        <v>355</v>
      </c>
      <c r="B133" s="68"/>
      <c r="C133" s="68"/>
      <c r="D133" s="68"/>
      <c r="E133" s="68"/>
      <c r="F133" s="68"/>
      <c r="G133" s="68"/>
      <c r="H133" s="68"/>
      <c r="I133" s="68"/>
      <c r="J133" s="68"/>
      <c r="K133" s="68"/>
      <c r="L133" s="68"/>
      <c r="M133" s="68"/>
      <c r="N133" s="68"/>
      <c r="O133" s="68"/>
      <c r="P133" s="68"/>
      <c r="Q133" s="68"/>
      <c r="R133" s="68"/>
      <c r="S133" s="68"/>
      <c r="T133" s="68"/>
      <c r="U133" s="68"/>
      <c r="V133" s="68"/>
      <c r="W133" s="68"/>
      <c r="X133" s="68"/>
      <c r="Y133" s="68"/>
      <c r="Z133" s="68"/>
      <c r="AA133" s="81"/>
      <c r="AB133" s="626"/>
      <c r="AC133" s="626"/>
      <c r="AD133" s="626"/>
      <c r="AE133" s="626"/>
      <c r="AF133" s="626"/>
      <c r="AG133" s="120" t="s">
        <v>270</v>
      </c>
    </row>
    <row r="134" spans="1:36" ht="16.149999999999999" hidden="1" customHeight="1" outlineLevel="1">
      <c r="A134" s="103" t="s">
        <v>356</v>
      </c>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627"/>
      <c r="AC134" s="627"/>
      <c r="AD134" s="627"/>
      <c r="AE134" s="627"/>
      <c r="AF134" s="627"/>
      <c r="AG134" s="132" t="s">
        <v>270</v>
      </c>
    </row>
    <row r="135" spans="1:36" ht="16.149999999999999" customHeight="1" collapsed="1">
      <c r="A135" s="103" t="s">
        <v>357</v>
      </c>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626"/>
      <c r="AC135" s="626"/>
      <c r="AD135" s="626"/>
      <c r="AE135" s="626"/>
      <c r="AF135" s="626"/>
      <c r="AG135" s="132" t="s">
        <v>270</v>
      </c>
    </row>
    <row r="136" spans="1:36" ht="16.149999999999999" hidden="1" customHeight="1" outlineLevel="1">
      <c r="A136" s="107" t="s">
        <v>358</v>
      </c>
      <c r="B136" s="65"/>
      <c r="C136" s="65"/>
      <c r="D136" s="65"/>
      <c r="E136" s="65"/>
      <c r="F136" s="65"/>
      <c r="G136" s="65"/>
      <c r="H136" s="65"/>
      <c r="I136" s="65"/>
      <c r="J136" s="65"/>
      <c r="K136" s="65"/>
      <c r="L136" s="65"/>
      <c r="M136" s="65"/>
      <c r="N136" s="65"/>
      <c r="O136" s="65"/>
      <c r="P136" s="65"/>
      <c r="Q136" s="65"/>
      <c r="R136" s="65"/>
      <c r="S136" s="65"/>
      <c r="T136" s="65"/>
      <c r="U136" s="65"/>
      <c r="V136" s="65"/>
      <c r="W136" s="65"/>
      <c r="X136" s="65"/>
      <c r="Y136" s="65"/>
      <c r="Z136" s="65"/>
      <c r="AA136" s="65"/>
      <c r="AB136" s="632">
        <f>AB134-AB132</f>
        <v>0</v>
      </c>
      <c r="AC136" s="632"/>
      <c r="AD136" s="632"/>
      <c r="AE136" s="632"/>
      <c r="AF136" s="632"/>
      <c r="AG136" s="132" t="s">
        <v>270</v>
      </c>
    </row>
    <row r="137" spans="1:36" ht="16.149999999999999" customHeight="1" collapsed="1">
      <c r="A137" s="107" t="s">
        <v>359</v>
      </c>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632">
        <f>AB135-AB133</f>
        <v>0</v>
      </c>
      <c r="AC137" s="632"/>
      <c r="AD137" s="632"/>
      <c r="AE137" s="632"/>
      <c r="AF137" s="632"/>
      <c r="AG137" s="132" t="s">
        <v>270</v>
      </c>
    </row>
    <row r="138" spans="1:36" ht="16.149999999999999" customHeight="1">
      <c r="A138" s="95"/>
      <c r="B138" s="96" t="s">
        <v>360</v>
      </c>
      <c r="C138" s="108"/>
      <c r="D138" s="108"/>
      <c r="E138" s="108"/>
      <c r="F138" s="108"/>
      <c r="G138" s="108"/>
      <c r="H138" s="108"/>
      <c r="I138" s="108"/>
      <c r="J138" s="108"/>
      <c r="K138" s="108"/>
      <c r="L138" s="108"/>
      <c r="M138" s="108"/>
      <c r="N138" s="108"/>
      <c r="O138" s="108"/>
      <c r="P138" s="108"/>
      <c r="Q138" s="108"/>
      <c r="R138" s="108"/>
      <c r="S138" s="108"/>
      <c r="T138" s="108"/>
      <c r="U138" s="108"/>
      <c r="V138" s="108"/>
      <c r="W138" s="108"/>
      <c r="X138" s="108"/>
      <c r="Y138" s="108"/>
      <c r="Z138" s="108"/>
      <c r="AA138" s="108"/>
      <c r="AB138" s="626"/>
      <c r="AC138" s="626"/>
      <c r="AD138" s="626"/>
      <c r="AE138" s="626"/>
      <c r="AF138" s="626"/>
      <c r="AG138" s="135" t="s">
        <v>270</v>
      </c>
    </row>
    <row r="139" spans="1:36" ht="16.149999999999999" customHeight="1" thickBot="1">
      <c r="A139" s="97"/>
      <c r="B139" s="109" t="s">
        <v>361</v>
      </c>
      <c r="C139" s="108"/>
      <c r="D139" s="108"/>
      <c r="E139" s="108"/>
      <c r="F139" s="108"/>
      <c r="G139" s="108"/>
      <c r="H139" s="108"/>
      <c r="I139" s="108"/>
      <c r="J139" s="108"/>
      <c r="K139" s="108"/>
      <c r="L139" s="108"/>
      <c r="M139" s="108"/>
      <c r="N139" s="108"/>
      <c r="O139" s="108"/>
      <c r="P139" s="108"/>
      <c r="Q139" s="108"/>
      <c r="R139" s="108"/>
      <c r="S139" s="108"/>
      <c r="T139" s="108"/>
      <c r="U139" s="108"/>
      <c r="V139" s="108"/>
      <c r="W139" s="108"/>
      <c r="X139" s="108"/>
      <c r="Y139" s="108"/>
      <c r="Z139" s="108"/>
      <c r="AA139" s="108"/>
      <c r="AB139" s="651"/>
      <c r="AC139" s="651"/>
      <c r="AD139" s="651"/>
      <c r="AE139" s="651"/>
      <c r="AF139" s="651"/>
      <c r="AG139" s="135" t="s">
        <v>297</v>
      </c>
    </row>
    <row r="140" spans="1:36" ht="16.350000000000001" customHeight="1" thickTop="1" thickBot="1">
      <c r="A140" s="98"/>
      <c r="B140" s="110" t="s">
        <v>1509</v>
      </c>
      <c r="C140" s="111"/>
      <c r="D140" s="111"/>
      <c r="E140" s="111"/>
      <c r="F140" s="111"/>
      <c r="G140" s="111"/>
      <c r="H140" s="111"/>
      <c r="I140" s="111"/>
      <c r="J140" s="111"/>
      <c r="K140" s="111"/>
      <c r="L140" s="111"/>
      <c r="M140" s="111"/>
      <c r="N140" s="111"/>
      <c r="O140" s="111"/>
      <c r="P140" s="111"/>
      <c r="Q140" s="111"/>
      <c r="R140" s="111"/>
      <c r="S140" s="111"/>
      <c r="T140" s="111"/>
      <c r="U140" s="111"/>
      <c r="V140" s="111"/>
      <c r="W140" s="111"/>
      <c r="X140" s="111"/>
      <c r="Y140" s="111"/>
      <c r="Z140" s="111"/>
      <c r="AA140" s="111"/>
      <c r="AB140" s="631">
        <f>IFERROR(AB139/AB133*100,0)</f>
        <v>0</v>
      </c>
      <c r="AC140" s="631"/>
      <c r="AD140" s="631"/>
      <c r="AE140" s="631"/>
      <c r="AF140" s="631"/>
      <c r="AG140" s="136" t="s">
        <v>299</v>
      </c>
    </row>
    <row r="141" spans="1:36" ht="14.2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c r="AB141" s="65"/>
      <c r="AC141" s="65"/>
      <c r="AD141" s="65"/>
      <c r="AE141" s="65"/>
      <c r="AF141" s="65"/>
      <c r="AG141" s="131"/>
    </row>
    <row r="142" spans="1:36" ht="16.149999999999999" customHeight="1" thickBot="1">
      <c r="A142" s="2" t="s">
        <v>362</v>
      </c>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19"/>
    </row>
    <row r="143" spans="1:36" ht="16.149999999999999" customHeight="1">
      <c r="A143" s="10" t="s">
        <v>363</v>
      </c>
      <c r="B143" s="11"/>
      <c r="C143" s="11"/>
      <c r="D143" s="11"/>
      <c r="E143" s="11"/>
      <c r="F143" s="11"/>
      <c r="G143" s="11"/>
      <c r="H143" s="11"/>
      <c r="I143" s="11"/>
      <c r="J143" s="11"/>
      <c r="K143" s="11"/>
      <c r="L143" s="11"/>
      <c r="M143" s="11"/>
      <c r="N143" s="11"/>
      <c r="O143" s="11"/>
      <c r="P143" s="11"/>
      <c r="Q143" s="11"/>
      <c r="R143" s="11"/>
      <c r="S143" s="11"/>
      <c r="T143" s="11"/>
      <c r="U143" s="11"/>
      <c r="V143" s="11"/>
      <c r="W143" s="11"/>
      <c r="X143" s="11"/>
      <c r="Y143" s="11"/>
      <c r="Z143" s="11"/>
      <c r="AA143" s="11"/>
      <c r="AB143" s="11"/>
      <c r="AC143" s="11"/>
      <c r="AD143" s="11"/>
      <c r="AE143" s="11"/>
      <c r="AF143" s="11"/>
      <c r="AG143" s="127"/>
      <c r="AJ143" s="189" t="b">
        <v>0</v>
      </c>
    </row>
    <row r="144" spans="1:36" ht="16.149999999999999" customHeight="1">
      <c r="A144" s="16"/>
      <c r="B144" s="3"/>
      <c r="C144" s="3" t="s">
        <v>364</v>
      </c>
      <c r="D144" s="3"/>
      <c r="E144" s="3"/>
      <c r="F144" s="3"/>
      <c r="G144" s="3"/>
      <c r="H144" s="3"/>
      <c r="I144" s="3"/>
      <c r="J144" s="3"/>
      <c r="K144" s="3"/>
      <c r="L144" s="3"/>
      <c r="M144" s="3" t="s">
        <v>365</v>
      </c>
      <c r="N144" s="3"/>
      <c r="O144" s="3"/>
      <c r="P144" s="3"/>
      <c r="Q144" s="3"/>
      <c r="R144" s="3"/>
      <c r="S144" s="3"/>
      <c r="T144" s="3"/>
      <c r="U144" s="3"/>
      <c r="V144" s="3"/>
      <c r="W144" s="3"/>
      <c r="X144" s="3"/>
      <c r="Y144" s="3"/>
      <c r="Z144" s="3"/>
      <c r="AA144" s="3"/>
      <c r="AB144" s="3"/>
      <c r="AC144" s="3"/>
      <c r="AD144" s="3"/>
      <c r="AE144" s="3"/>
      <c r="AF144" s="3"/>
      <c r="AG144" s="144"/>
      <c r="AJ144" s="189" t="b">
        <v>0</v>
      </c>
    </row>
    <row r="145" spans="1:36" ht="15.6" customHeight="1">
      <c r="A145" s="16"/>
      <c r="B145" s="3"/>
      <c r="C145" s="3" t="s">
        <v>366</v>
      </c>
      <c r="D145" s="3"/>
      <c r="E145" s="3"/>
      <c r="F145" s="3"/>
      <c r="G145" s="3"/>
      <c r="H145" s="3"/>
      <c r="I145" s="3"/>
      <c r="J145" s="649"/>
      <c r="K145" s="649"/>
      <c r="L145" s="649"/>
      <c r="M145" s="649"/>
      <c r="N145" s="649"/>
      <c r="O145" s="649"/>
      <c r="P145" s="649"/>
      <c r="Q145" s="649"/>
      <c r="R145" s="649"/>
      <c r="S145" s="649"/>
      <c r="T145" s="649"/>
      <c r="U145" s="649"/>
      <c r="V145" s="649"/>
      <c r="W145" s="649"/>
      <c r="X145" s="649"/>
      <c r="Y145" s="649"/>
      <c r="Z145" s="649"/>
      <c r="AA145" s="649"/>
      <c r="AB145" s="649"/>
      <c r="AC145" s="649"/>
      <c r="AD145" s="649"/>
      <c r="AE145" s="19" t="s">
        <v>132</v>
      </c>
      <c r="AG145" s="196"/>
      <c r="AJ145" s="189" t="b">
        <v>0</v>
      </c>
    </row>
    <row r="146" spans="1:36" ht="5.45" customHeight="1">
      <c r="A146" s="13"/>
      <c r="B146" s="14"/>
      <c r="C146" s="14"/>
      <c r="D146" s="14"/>
      <c r="E146" s="14"/>
      <c r="F146" s="14"/>
      <c r="G146" s="14"/>
      <c r="H146" s="14"/>
      <c r="I146" s="14"/>
      <c r="J146" s="14"/>
      <c r="K146" s="14"/>
      <c r="L146" s="25"/>
      <c r="M146" s="25"/>
      <c r="N146" s="25"/>
      <c r="O146" s="25"/>
      <c r="P146" s="25"/>
      <c r="Q146" s="25"/>
      <c r="R146" s="25"/>
      <c r="S146" s="25"/>
      <c r="T146" s="25"/>
      <c r="U146" s="25"/>
      <c r="V146" s="25"/>
      <c r="W146" s="25"/>
      <c r="X146" s="25"/>
      <c r="Y146" s="25"/>
      <c r="Z146" s="25"/>
      <c r="AA146" s="25"/>
      <c r="AB146" s="25"/>
      <c r="AC146" s="25"/>
      <c r="AD146" s="25"/>
      <c r="AE146" s="25"/>
      <c r="AF146" s="25"/>
      <c r="AG146" s="126"/>
    </row>
    <row r="147" spans="1:36" ht="17.25" customHeight="1">
      <c r="A147" s="22" t="s">
        <v>367</v>
      </c>
      <c r="B147" s="23"/>
      <c r="C147" s="23"/>
      <c r="D147" s="23"/>
      <c r="E147" s="23"/>
      <c r="F147" s="23"/>
      <c r="G147" s="23"/>
      <c r="H147" s="23"/>
      <c r="I147" s="23"/>
      <c r="J147" s="23"/>
      <c r="K147" s="23"/>
      <c r="L147" s="26"/>
      <c r="M147" s="26"/>
      <c r="N147" s="26"/>
      <c r="O147" s="26"/>
      <c r="P147" s="26"/>
      <c r="Q147" s="26"/>
      <c r="R147" s="26"/>
      <c r="S147" s="26"/>
      <c r="T147" s="26"/>
      <c r="U147" s="26"/>
      <c r="V147" s="26"/>
      <c r="W147" s="26"/>
      <c r="X147" s="26"/>
      <c r="Y147" s="26"/>
      <c r="Z147" s="26"/>
      <c r="AA147" s="26"/>
      <c r="AB147" s="26"/>
      <c r="AC147" s="26"/>
      <c r="AD147" s="26"/>
      <c r="AE147" s="26"/>
      <c r="AF147" s="26"/>
      <c r="AG147" s="128"/>
    </row>
    <row r="148" spans="1:36" ht="49.15" customHeight="1">
      <c r="A148" s="16"/>
      <c r="B148" s="3"/>
      <c r="C148" s="646"/>
      <c r="D148" s="646"/>
      <c r="E148" s="646"/>
      <c r="F148" s="646"/>
      <c r="G148" s="646"/>
      <c r="H148" s="646"/>
      <c r="I148" s="646"/>
      <c r="J148" s="646"/>
      <c r="K148" s="646"/>
      <c r="L148" s="646"/>
      <c r="M148" s="646"/>
      <c r="N148" s="646"/>
      <c r="O148" s="646"/>
      <c r="P148" s="646"/>
      <c r="Q148" s="646"/>
      <c r="R148" s="646"/>
      <c r="S148" s="646"/>
      <c r="T148" s="646"/>
      <c r="U148" s="646"/>
      <c r="V148" s="646"/>
      <c r="W148" s="646"/>
      <c r="X148" s="646"/>
      <c r="Y148" s="646"/>
      <c r="Z148" s="646"/>
      <c r="AA148" s="646"/>
      <c r="AB148" s="646"/>
      <c r="AC148" s="646"/>
      <c r="AD148" s="646"/>
      <c r="AE148" s="646"/>
      <c r="AF148" s="646"/>
      <c r="AG148" s="144"/>
    </row>
    <row r="149" spans="1:36" ht="9" customHeight="1" thickBot="1">
      <c r="A149" s="7"/>
      <c r="B149" s="8"/>
      <c r="C149" s="8"/>
      <c r="D149" s="8"/>
      <c r="E149" s="8"/>
      <c r="F149" s="8"/>
      <c r="G149" s="8"/>
      <c r="H149" s="8"/>
      <c r="I149" s="8"/>
      <c r="J149" s="8"/>
      <c r="K149" s="8"/>
      <c r="L149" s="8"/>
      <c r="M149" s="8"/>
      <c r="N149" s="8"/>
      <c r="O149" s="8"/>
      <c r="P149" s="8"/>
      <c r="Q149" s="8"/>
      <c r="R149" s="8"/>
      <c r="S149" s="8"/>
      <c r="T149" s="8"/>
      <c r="U149" s="8"/>
      <c r="V149" s="8"/>
      <c r="W149" s="8"/>
      <c r="X149" s="8"/>
      <c r="Y149" s="8"/>
      <c r="Z149" s="8"/>
      <c r="AA149" s="8"/>
      <c r="AB149" s="8"/>
      <c r="AC149" s="8"/>
      <c r="AD149" s="8"/>
      <c r="AE149" s="8"/>
      <c r="AF149" s="8"/>
      <c r="AG149" s="142"/>
    </row>
    <row r="150" spans="1:36" ht="1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19"/>
    </row>
    <row r="151" spans="1:36" ht="15" customHeight="1">
      <c r="A151" s="647" t="s">
        <v>368</v>
      </c>
      <c r="B151" s="647"/>
      <c r="C151" s="647"/>
      <c r="D151" s="647"/>
      <c r="E151" s="647"/>
      <c r="F151" s="647"/>
      <c r="G151" s="647"/>
      <c r="H151" s="647"/>
      <c r="I151" s="647"/>
      <c r="J151" s="647"/>
      <c r="K151" s="647"/>
      <c r="L151" s="647"/>
      <c r="M151" s="647"/>
      <c r="N151" s="647"/>
      <c r="O151" s="647"/>
      <c r="P151" s="647"/>
      <c r="Q151" s="647"/>
      <c r="R151" s="647"/>
      <c r="S151" s="647"/>
      <c r="T151" s="647"/>
      <c r="U151" s="647"/>
      <c r="V151" s="647"/>
      <c r="W151" s="647"/>
      <c r="X151" s="647"/>
      <c r="Y151" s="647"/>
      <c r="Z151" s="647"/>
      <c r="AA151" s="647"/>
      <c r="AB151" s="647"/>
      <c r="AC151" s="647"/>
      <c r="AD151" s="647"/>
      <c r="AE151" s="647"/>
      <c r="AF151" s="647"/>
      <c r="AG151" s="647"/>
      <c r="AH151" s="113"/>
      <c r="AI151" s="208"/>
    </row>
    <row r="152" spans="1:36" ht="15" customHeight="1">
      <c r="A152" s="647"/>
      <c r="B152" s="647"/>
      <c r="C152" s="647"/>
      <c r="D152" s="647"/>
      <c r="E152" s="647"/>
      <c r="F152" s="647"/>
      <c r="G152" s="647"/>
      <c r="H152" s="647"/>
      <c r="I152" s="647"/>
      <c r="J152" s="647"/>
      <c r="K152" s="647"/>
      <c r="L152" s="647"/>
      <c r="M152" s="647"/>
      <c r="N152" s="647"/>
      <c r="O152" s="647"/>
      <c r="P152" s="647"/>
      <c r="Q152" s="647"/>
      <c r="R152" s="647"/>
      <c r="S152" s="647"/>
      <c r="T152" s="647"/>
      <c r="U152" s="647"/>
      <c r="V152" s="647"/>
      <c r="W152" s="647"/>
      <c r="X152" s="647"/>
      <c r="Y152" s="647"/>
      <c r="Z152" s="647"/>
      <c r="AA152" s="647"/>
      <c r="AB152" s="647"/>
      <c r="AC152" s="647"/>
      <c r="AD152" s="647"/>
      <c r="AE152" s="647"/>
      <c r="AF152" s="647"/>
      <c r="AG152" s="647"/>
      <c r="AH152" s="113"/>
      <c r="AI152" s="208"/>
    </row>
    <row r="153" spans="1:36" ht="15" customHeight="1">
      <c r="A153" s="3"/>
      <c r="B153" s="3"/>
      <c r="C153" s="3" t="s">
        <v>15</v>
      </c>
      <c r="D153" s="3"/>
      <c r="E153" s="648"/>
      <c r="F153" s="648"/>
      <c r="G153" s="3" t="s">
        <v>16</v>
      </c>
      <c r="H153" s="648"/>
      <c r="I153" s="648"/>
      <c r="J153" s="3" t="s">
        <v>264</v>
      </c>
      <c r="K153" s="648"/>
      <c r="L153" s="648"/>
      <c r="M153" s="3" t="s">
        <v>18</v>
      </c>
      <c r="N153" s="3"/>
      <c r="O153" s="3"/>
      <c r="P153" s="3" t="s">
        <v>369</v>
      </c>
      <c r="Q153" s="3"/>
      <c r="R153" s="3"/>
      <c r="S153" s="3"/>
      <c r="T153" s="649"/>
      <c r="U153" s="649"/>
      <c r="V153" s="649"/>
      <c r="W153" s="649"/>
      <c r="X153" s="649"/>
      <c r="Y153" s="649"/>
      <c r="Z153" s="649"/>
      <c r="AA153" s="649"/>
      <c r="AB153" s="649"/>
      <c r="AC153" s="649"/>
      <c r="AD153" s="649"/>
      <c r="AE153" s="649"/>
      <c r="AF153" s="649"/>
      <c r="AG153" s="19"/>
    </row>
    <row r="154" spans="1:36" ht="15" customHeight="1">
      <c r="E154" s="194"/>
      <c r="F154" s="194"/>
      <c r="H154" s="194"/>
      <c r="I154" s="194"/>
      <c r="K154" s="194"/>
      <c r="L154" s="194"/>
      <c r="T154" s="195"/>
      <c r="U154" s="195"/>
      <c r="V154" s="195"/>
      <c r="W154" s="195"/>
      <c r="X154" s="195"/>
      <c r="Y154" s="195"/>
      <c r="Z154" s="195"/>
      <c r="AA154" s="195"/>
      <c r="AB154" s="195"/>
      <c r="AC154" s="195"/>
      <c r="AD154" s="195"/>
      <c r="AE154" s="195"/>
      <c r="AF154" s="195"/>
    </row>
    <row r="155" spans="1:36" ht="15" customHeight="1">
      <c r="A155" s="3" t="s">
        <v>370</v>
      </c>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19"/>
    </row>
    <row r="156" spans="1:36" ht="15" customHeight="1">
      <c r="A156" s="124"/>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208"/>
    </row>
    <row r="157" spans="1:36" ht="15" customHeight="1">
      <c r="A157" s="124"/>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124"/>
      <c r="AI157" s="208"/>
    </row>
    <row r="158" spans="1:36" ht="15" customHeight="1">
      <c r="A158" s="124"/>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208"/>
    </row>
    <row r="159" spans="1:36" ht="15" customHeight="1">
      <c r="A159" s="124"/>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124"/>
      <c r="AI159" s="208"/>
    </row>
    <row r="160" spans="1:36" ht="15" customHeight="1">
      <c r="A160" s="124"/>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124"/>
      <c r="AI160" s="208"/>
    </row>
    <row r="161" spans="1:35" ht="15" customHeight="1">
      <c r="A161" s="124"/>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124"/>
      <c r="AI161" s="208"/>
    </row>
    <row r="162" spans="1:35" ht="15" customHeight="1">
      <c r="A162" s="124"/>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124"/>
      <c r="AI162" s="208"/>
    </row>
    <row r="163" spans="1:35" ht="15" customHeight="1">
      <c r="A163" s="124"/>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124"/>
      <c r="AI163" s="208"/>
    </row>
    <row r="164" spans="1:35" ht="15" customHeight="1">
      <c r="A164" s="124"/>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208"/>
    </row>
    <row r="165" spans="1:35" ht="15" customHeight="1">
      <c r="A165" s="124"/>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124"/>
      <c r="AI165" s="208"/>
    </row>
    <row r="166" spans="1:35" ht="15" customHeight="1">
      <c r="A166" s="124"/>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208"/>
    </row>
    <row r="167" spans="1:35" ht="15" customHeight="1">
      <c r="A167" s="124"/>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124"/>
      <c r="AI167" s="208"/>
    </row>
    <row r="168" spans="1:35" ht="15" customHeight="1">
      <c r="A168" s="124"/>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124"/>
      <c r="AI168" s="208"/>
    </row>
    <row r="169" spans="1:35" ht="15" customHeight="1">
      <c r="A169" s="124"/>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124"/>
      <c r="AI169" s="208"/>
    </row>
    <row r="170" spans="1:35" ht="15" customHeight="1">
      <c r="A170" s="124"/>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124"/>
      <c r="AI170" s="208"/>
    </row>
    <row r="171" spans="1:35" ht="15" customHeight="1">
      <c r="A171" s="124"/>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124"/>
      <c r="AI171" s="208"/>
    </row>
    <row r="172" spans="1:35" ht="15" customHeight="1">
      <c r="A172" s="124"/>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208"/>
    </row>
    <row r="173" spans="1:35" ht="15" customHeight="1">
      <c r="A173" s="124"/>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124"/>
      <c r="AI173" s="208"/>
    </row>
    <row r="174" spans="1:35" ht="15" customHeight="1">
      <c r="A174" s="124"/>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124"/>
      <c r="AI174" s="208"/>
    </row>
    <row r="175" spans="1:35"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124"/>
      <c r="AI175" s="208"/>
    </row>
    <row r="176" spans="1:35"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124"/>
      <c r="AI176" s="208"/>
    </row>
    <row r="177" spans="1:35"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124"/>
      <c r="AI177" s="208"/>
    </row>
    <row r="178" spans="1:35"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124"/>
      <c r="AI178" s="208"/>
    </row>
    <row r="179" spans="1:35"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124"/>
      <c r="AI179" s="208"/>
    </row>
    <row r="180" spans="1:35"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124"/>
      <c r="AI180" s="208"/>
    </row>
    <row r="181" spans="1:35"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124"/>
      <c r="AI181" s="208"/>
    </row>
    <row r="182" spans="1:35" ht="15" customHeight="1">
      <c r="A182" s="124"/>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124"/>
      <c r="AI182" s="208"/>
    </row>
    <row r="183" spans="1:35" ht="15" customHeight="1">
      <c r="A183" s="124"/>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208"/>
    </row>
    <row r="184" spans="1:35" ht="15" customHeight="1">
      <c r="A184" s="124"/>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124"/>
      <c r="AI184" s="208"/>
    </row>
    <row r="185" spans="1:35"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124"/>
      <c r="AI185" s="208"/>
    </row>
    <row r="186" spans="1:35"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124"/>
      <c r="AI186" s="208"/>
    </row>
    <row r="187" spans="1:35"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124"/>
      <c r="AI187" s="208"/>
    </row>
    <row r="188" spans="1:35" ht="15" customHeight="1">
      <c r="A188" s="124" t="s">
        <v>371</v>
      </c>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63"/>
      <c r="AH188" s="113"/>
      <c r="AI188" s="208"/>
    </row>
    <row r="189" spans="1:35"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63"/>
      <c r="AH189" s="113"/>
      <c r="AI189" s="208"/>
    </row>
    <row r="190" spans="1:35" ht="15"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63"/>
      <c r="AH190" s="113"/>
      <c r="AI190" s="208"/>
    </row>
    <row r="191" spans="1:35" ht="15"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63"/>
      <c r="AH191" s="113"/>
      <c r="AI191" s="208"/>
    </row>
    <row r="192" spans="1:35" ht="15"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63"/>
      <c r="AH192" s="113"/>
      <c r="AI192" s="208"/>
    </row>
    <row r="193" spans="1:70" ht="15" customHeight="1">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63"/>
      <c r="AH193" s="113"/>
      <c r="AI193" s="208"/>
    </row>
    <row r="194" spans="1:70" ht="16.149999999999999" customHeight="1">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63"/>
      <c r="AH194" s="113"/>
      <c r="AI194" s="208"/>
    </row>
    <row r="195" spans="1:70" ht="16.149999999999999"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63"/>
      <c r="AH195" s="113"/>
      <c r="AI195" s="208"/>
    </row>
    <row r="196" spans="1:70" ht="16.149999999999999" customHeight="1"/>
    <row r="199" spans="1:70" ht="16.149999999999999" customHeight="1"/>
    <row r="200" spans="1:70" ht="16.149999999999999" customHeight="1"/>
    <row r="201" spans="1:70" ht="16.149999999999999" customHeight="1"/>
    <row r="203" spans="1:70" ht="15" customHeight="1">
      <c r="AM203" s="209"/>
      <c r="AN203" s="209"/>
      <c r="AO203" s="209"/>
      <c r="AP203" s="209"/>
      <c r="AQ203" s="209"/>
      <c r="AR203" s="209"/>
      <c r="AS203" s="3"/>
      <c r="AT203" s="3"/>
      <c r="AU203" s="3"/>
      <c r="AV203" s="3"/>
      <c r="AW203" s="3"/>
      <c r="AX203" s="3"/>
      <c r="AY203" s="3"/>
      <c r="AZ203" s="3"/>
      <c r="BA203" s="3"/>
      <c r="BB203" s="3"/>
      <c r="BC203" s="3"/>
      <c r="BD203" s="3"/>
      <c r="BE203" s="3"/>
      <c r="BF203" s="3"/>
      <c r="BG203" s="3"/>
      <c r="BH203" s="3"/>
      <c r="BI203" s="3"/>
      <c r="BJ203" s="3"/>
      <c r="BK203" s="3"/>
      <c r="BL203" s="3"/>
      <c r="BM203" s="3"/>
      <c r="BN203" s="3"/>
      <c r="BO203" s="3"/>
      <c r="BP203" s="3"/>
      <c r="BQ203" s="3"/>
      <c r="BR203" s="3"/>
    </row>
    <row r="204" spans="1:70" ht="15" customHeight="1">
      <c r="AL204" s="209"/>
      <c r="AM204" s="209"/>
      <c r="AN204" s="209"/>
      <c r="AO204" s="209"/>
      <c r="AP204" s="209"/>
      <c r="AQ204" s="209"/>
      <c r="AR204" s="209"/>
      <c r="AS204" s="3"/>
      <c r="AT204" s="3"/>
      <c r="AU204" s="3"/>
      <c r="AV204" s="3"/>
      <c r="AW204" s="3"/>
      <c r="AX204" s="3"/>
      <c r="AY204" s="3"/>
      <c r="AZ204" s="3"/>
      <c r="BA204" s="3"/>
      <c r="BB204" s="3"/>
      <c r="BC204" s="3"/>
      <c r="BD204" s="3"/>
      <c r="BE204" s="3"/>
      <c r="BF204" s="3"/>
      <c r="BG204" s="3"/>
      <c r="BH204" s="3"/>
      <c r="BI204" s="3"/>
      <c r="BJ204" s="3"/>
      <c r="BK204" s="3"/>
      <c r="BL204" s="3"/>
      <c r="BM204" s="3"/>
      <c r="BN204" s="3"/>
      <c r="BO204" s="3"/>
      <c r="BP204" s="3"/>
      <c r="BQ204" s="3"/>
      <c r="BR204" s="3"/>
    </row>
    <row r="205" spans="1:70" ht="15" customHeight="1">
      <c r="AL205" s="209"/>
      <c r="AM205" s="209"/>
      <c r="AN205" s="209"/>
      <c r="AO205" s="209"/>
      <c r="AP205" s="209"/>
      <c r="AQ205" s="209"/>
      <c r="AR205" s="209"/>
      <c r="AS205" s="3"/>
      <c r="AT205" s="3"/>
      <c r="AU205" s="3"/>
      <c r="AV205" s="3"/>
      <c r="AW205" s="3"/>
      <c r="AX205" s="3"/>
      <c r="AY205" s="3"/>
      <c r="AZ205" s="3"/>
      <c r="BA205" s="3"/>
      <c r="BB205" s="3"/>
      <c r="BC205" s="3"/>
      <c r="BD205" s="3"/>
      <c r="BE205" s="3"/>
      <c r="BF205" s="3"/>
      <c r="BG205" s="3"/>
      <c r="BH205" s="3"/>
      <c r="BI205" s="3"/>
      <c r="BJ205" s="3"/>
      <c r="BK205" s="3"/>
      <c r="BL205" s="3"/>
      <c r="BM205" s="3"/>
      <c r="BN205" s="3"/>
      <c r="BO205" s="3"/>
      <c r="BP205" s="3"/>
      <c r="BQ205" s="3"/>
      <c r="BR205" s="3"/>
    </row>
    <row r="206" spans="1:70" ht="15" customHeight="1">
      <c r="AL206" s="209"/>
      <c r="AM206" s="209"/>
      <c r="AN206" s="209"/>
      <c r="AO206" s="209"/>
      <c r="AP206" s="209"/>
      <c r="AQ206" s="209"/>
      <c r="AR206" s="209"/>
      <c r="AS206" s="3"/>
      <c r="AT206" s="3"/>
      <c r="AU206" s="3"/>
      <c r="AV206" s="3"/>
      <c r="AW206" s="3"/>
      <c r="AX206" s="3"/>
      <c r="AY206" s="3"/>
      <c r="AZ206" s="3"/>
      <c r="BA206" s="3"/>
      <c r="BB206" s="3"/>
      <c r="BC206" s="3"/>
      <c r="BD206" s="3"/>
      <c r="BE206" s="3"/>
      <c r="BF206" s="3"/>
      <c r="BG206" s="3"/>
      <c r="BH206" s="3"/>
      <c r="BI206" s="3"/>
      <c r="BJ206" s="3"/>
      <c r="BK206" s="3"/>
      <c r="BL206" s="3"/>
      <c r="BM206" s="3"/>
      <c r="BN206" s="3"/>
      <c r="BO206" s="3"/>
      <c r="BP206" s="3"/>
      <c r="BQ206" s="3"/>
      <c r="BR206" s="3"/>
    </row>
    <row r="207" spans="1:70" ht="15" customHeight="1">
      <c r="AL207" s="209"/>
      <c r="AM207" s="209"/>
      <c r="AN207" s="209"/>
      <c r="AO207" s="209"/>
      <c r="AP207" s="209"/>
      <c r="AQ207" s="209"/>
      <c r="AR207" s="209"/>
      <c r="AS207" s="3"/>
      <c r="AT207" s="3"/>
      <c r="AU207" s="3"/>
      <c r="AV207" s="3"/>
      <c r="AW207" s="3"/>
      <c r="AX207" s="3"/>
      <c r="AY207" s="3"/>
      <c r="AZ207" s="3"/>
      <c r="BA207" s="3"/>
      <c r="BB207" s="3"/>
      <c r="BC207" s="3"/>
      <c r="BD207" s="3"/>
      <c r="BE207" s="3"/>
      <c r="BF207" s="3"/>
      <c r="BG207" s="3"/>
      <c r="BH207" s="3"/>
      <c r="BI207" s="3"/>
      <c r="BJ207" s="3"/>
      <c r="BK207" s="3"/>
      <c r="BL207" s="3"/>
      <c r="BM207" s="3"/>
      <c r="BN207" s="3"/>
      <c r="BO207" s="3"/>
      <c r="BP207" s="3"/>
      <c r="BQ207" s="3"/>
      <c r="BR207" s="3"/>
    </row>
    <row r="208" spans="1:70" ht="15" customHeight="1">
      <c r="AL208" s="209"/>
      <c r="AM208" s="209"/>
      <c r="AN208" s="209"/>
      <c r="AO208" s="209"/>
      <c r="AP208" s="209"/>
      <c r="AQ208" s="209"/>
      <c r="AR208" s="209"/>
      <c r="AS208" s="3"/>
      <c r="AT208" s="3"/>
      <c r="AU208" s="3"/>
      <c r="AV208" s="3"/>
      <c r="AW208" s="3"/>
      <c r="AX208" s="3"/>
      <c r="AY208" s="3"/>
      <c r="AZ208" s="3"/>
      <c r="BA208" s="3"/>
      <c r="BB208" s="3"/>
      <c r="BC208" s="3"/>
      <c r="BD208" s="3"/>
      <c r="BE208" s="3"/>
      <c r="BF208" s="3"/>
      <c r="BG208" s="3"/>
      <c r="BH208" s="3"/>
      <c r="BI208" s="3"/>
      <c r="BJ208" s="3"/>
      <c r="BK208" s="3"/>
      <c r="BL208" s="3"/>
      <c r="BM208" s="3"/>
      <c r="BN208" s="3"/>
      <c r="BO208" s="3"/>
      <c r="BP208" s="3"/>
      <c r="BQ208" s="3"/>
      <c r="BR208" s="3"/>
    </row>
    <row r="209" spans="38:70" ht="15" customHeight="1">
      <c r="AL209" s="209"/>
      <c r="AM209" s="209"/>
      <c r="AN209" s="209"/>
      <c r="AO209" s="209"/>
      <c r="AP209" s="209"/>
      <c r="AQ209" s="209"/>
      <c r="AR209" s="209"/>
      <c r="AS209" s="3"/>
      <c r="AT209" s="3"/>
      <c r="AU209" s="3"/>
      <c r="AV209" s="3"/>
      <c r="AW209" s="3"/>
      <c r="AX209" s="3"/>
      <c r="AY209" s="3"/>
      <c r="AZ209" s="3"/>
      <c r="BA209" s="3"/>
      <c r="BB209" s="3"/>
      <c r="BC209" s="3"/>
      <c r="BD209" s="3"/>
      <c r="BE209" s="3"/>
      <c r="BF209" s="3"/>
      <c r="BG209" s="3"/>
      <c r="BH209" s="3"/>
      <c r="BI209" s="3"/>
      <c r="BJ209" s="3"/>
      <c r="BK209" s="3"/>
      <c r="BL209" s="3"/>
      <c r="BM209" s="3"/>
      <c r="BN209" s="3"/>
      <c r="BO209" s="3"/>
      <c r="BP209" s="3"/>
      <c r="BQ209" s="3"/>
      <c r="BR209" s="3"/>
    </row>
    <row r="210" spans="38:70" ht="15" customHeight="1">
      <c r="AL210" s="209"/>
      <c r="AM210" s="209"/>
      <c r="AN210" s="209"/>
      <c r="AO210" s="209"/>
      <c r="AP210" s="209"/>
      <c r="AQ210" s="209"/>
      <c r="AR210" s="209"/>
      <c r="AS210" s="3"/>
      <c r="AT210" s="3"/>
      <c r="AU210" s="3"/>
      <c r="AV210" s="3"/>
      <c r="AW210" s="3"/>
      <c r="AX210" s="3"/>
      <c r="AY210" s="3"/>
      <c r="AZ210" s="3"/>
      <c r="BA210" s="3"/>
      <c r="BB210" s="3"/>
      <c r="BC210" s="3"/>
      <c r="BD210" s="3"/>
      <c r="BE210" s="3"/>
      <c r="BF210" s="3"/>
      <c r="BG210" s="3"/>
      <c r="BH210" s="3"/>
      <c r="BI210" s="3"/>
      <c r="BJ210" s="3"/>
      <c r="BK210" s="3"/>
      <c r="BL210" s="3"/>
      <c r="BM210" s="3"/>
      <c r="BN210" s="3"/>
      <c r="BO210" s="3"/>
      <c r="BP210" s="3"/>
      <c r="BQ210" s="3"/>
      <c r="BR210" s="3"/>
    </row>
    <row r="211" spans="38:70" ht="15" customHeight="1">
      <c r="AL211" s="209"/>
      <c r="AM211" s="209"/>
      <c r="AN211" s="209"/>
      <c r="AO211" s="209"/>
      <c r="AP211" s="209"/>
      <c r="AQ211" s="209"/>
      <c r="AR211" s="209"/>
      <c r="AS211" s="3"/>
      <c r="AT211" s="3"/>
      <c r="AU211" s="3"/>
      <c r="AV211" s="3"/>
      <c r="AW211" s="3"/>
      <c r="AX211" s="3"/>
      <c r="AY211" s="3"/>
      <c r="AZ211" s="3"/>
      <c r="BA211" s="3"/>
      <c r="BB211" s="3"/>
      <c r="BC211" s="3"/>
      <c r="BD211" s="3"/>
      <c r="BE211" s="3"/>
      <c r="BF211" s="3"/>
      <c r="BG211" s="3"/>
      <c r="BH211" s="3"/>
      <c r="BI211" s="3"/>
      <c r="BJ211" s="3"/>
      <c r="BK211" s="3"/>
      <c r="BL211" s="3"/>
      <c r="BM211" s="3"/>
      <c r="BN211" s="3"/>
      <c r="BO211" s="3"/>
      <c r="BP211" s="3"/>
      <c r="BQ211" s="3"/>
      <c r="BR211" s="3"/>
    </row>
    <row r="212" spans="38:70" ht="15" customHeight="1">
      <c r="AL212" s="209"/>
      <c r="AM212" s="209"/>
      <c r="AN212" s="209"/>
      <c r="AO212" s="209"/>
      <c r="AP212" s="209"/>
      <c r="AQ212" s="209"/>
      <c r="AR212" s="209"/>
      <c r="AS212" s="3"/>
      <c r="AT212" s="3"/>
      <c r="AU212" s="3"/>
      <c r="AV212" s="3"/>
      <c r="AW212" s="3"/>
      <c r="AX212" s="3"/>
      <c r="AY212" s="3"/>
      <c r="AZ212" s="3"/>
      <c r="BA212" s="3"/>
      <c r="BB212" s="3"/>
      <c r="BC212" s="3"/>
      <c r="BD212" s="3"/>
      <c r="BE212" s="3"/>
      <c r="BF212" s="3"/>
      <c r="BG212" s="3"/>
      <c r="BH212" s="3"/>
      <c r="BI212" s="3"/>
      <c r="BJ212" s="3"/>
      <c r="BK212" s="3"/>
      <c r="BL212" s="3"/>
      <c r="BM212" s="3"/>
      <c r="BN212" s="3"/>
      <c r="BO212" s="3"/>
      <c r="BP212" s="3"/>
      <c r="BQ212" s="3"/>
      <c r="BR212" s="3"/>
    </row>
    <row r="213" spans="38:70" ht="15" customHeight="1">
      <c r="AL213" s="210"/>
      <c r="AM213" s="211"/>
      <c r="AN213" s="210"/>
      <c r="AO213" s="210"/>
      <c r="AP213" s="210"/>
      <c r="AQ213" s="210"/>
      <c r="AR213" s="210"/>
      <c r="AS213" s="42"/>
      <c r="AT213" s="42"/>
      <c r="AU213" s="42"/>
      <c r="AV213" s="42"/>
      <c r="AW213" s="42"/>
      <c r="AX213" s="42"/>
      <c r="AY213" s="42"/>
      <c r="AZ213" s="42"/>
      <c r="BA213" s="42"/>
      <c r="BB213" s="42"/>
      <c r="BC213" s="42"/>
      <c r="BD213" s="42"/>
      <c r="BE213" s="42"/>
      <c r="BF213" s="42"/>
      <c r="BG213" s="42"/>
      <c r="BH213" s="42"/>
      <c r="BI213" s="42"/>
      <c r="BJ213" s="42"/>
      <c r="BK213" s="42"/>
      <c r="BL213" s="42"/>
      <c r="BM213" s="42"/>
      <c r="BN213" s="42"/>
      <c r="BO213" s="42"/>
      <c r="BP213" s="42"/>
      <c r="BQ213" s="42"/>
      <c r="BR213" s="42"/>
    </row>
    <row r="214" spans="38:70" ht="15" customHeight="1">
      <c r="AL214" s="211"/>
      <c r="AM214" s="211"/>
      <c r="AN214" s="210"/>
      <c r="AO214" s="210"/>
      <c r="AP214" s="210"/>
      <c r="AQ214" s="210"/>
      <c r="AR214" s="210"/>
      <c r="AS214" s="42"/>
      <c r="AT214" s="42"/>
      <c r="AU214" s="42"/>
      <c r="AV214" s="42"/>
      <c r="AW214" s="42"/>
      <c r="AX214" s="42"/>
      <c r="AY214" s="42"/>
      <c r="AZ214" s="42"/>
      <c r="BA214" s="42"/>
      <c r="BB214" s="42"/>
      <c r="BC214" s="42"/>
      <c r="BD214" s="42"/>
      <c r="BE214" s="42"/>
      <c r="BF214" s="42"/>
      <c r="BG214" s="42"/>
      <c r="BH214" s="42"/>
      <c r="BI214" s="42"/>
      <c r="BJ214" s="42"/>
      <c r="BK214" s="42"/>
      <c r="BL214" s="42"/>
      <c r="BM214" s="42"/>
      <c r="BN214" s="42"/>
      <c r="BO214" s="42"/>
      <c r="BP214" s="42"/>
      <c r="BQ214" s="42"/>
      <c r="BR214" s="42"/>
    </row>
    <row r="215" spans="38:70" ht="15" customHeight="1">
      <c r="AL215" s="211"/>
      <c r="AM215" s="211"/>
      <c r="AN215" s="210"/>
      <c r="AO215" s="210"/>
      <c r="AP215" s="210"/>
      <c r="AQ215" s="210"/>
      <c r="AR215" s="210"/>
      <c r="AS215" s="42"/>
      <c r="AT215" s="42"/>
      <c r="AU215" s="42"/>
      <c r="AV215" s="42"/>
      <c r="AW215" s="42"/>
      <c r="AX215" s="42"/>
      <c r="AY215" s="42"/>
      <c r="AZ215" s="42"/>
      <c r="BA215" s="42"/>
      <c r="BB215" s="42"/>
      <c r="BC215" s="42"/>
      <c r="BD215" s="42"/>
      <c r="BE215" s="42"/>
      <c r="BF215" s="42"/>
      <c r="BG215" s="42"/>
      <c r="BH215" s="42"/>
      <c r="BI215" s="42"/>
      <c r="BJ215" s="42"/>
      <c r="BK215" s="42"/>
      <c r="BL215" s="42"/>
      <c r="BM215" s="42"/>
      <c r="BN215" s="42"/>
      <c r="BO215" s="42"/>
      <c r="BP215" s="42"/>
      <c r="BQ215" s="42"/>
      <c r="BR215" s="42"/>
    </row>
    <row r="216" spans="38:70" ht="15" customHeight="1">
      <c r="AL216" s="211"/>
      <c r="AM216" s="211"/>
      <c r="AN216" s="210"/>
      <c r="AO216" s="210"/>
      <c r="AP216" s="210"/>
      <c r="AQ216" s="210"/>
      <c r="AR216" s="210"/>
      <c r="AS216" s="42"/>
      <c r="AT216" s="42"/>
      <c r="AU216" s="42"/>
      <c r="AV216" s="42"/>
      <c r="AW216" s="42"/>
      <c r="AX216" s="42"/>
      <c r="AY216" s="42"/>
      <c r="AZ216" s="42"/>
      <c r="BA216" s="42"/>
      <c r="BB216" s="42"/>
      <c r="BC216" s="42"/>
      <c r="BD216" s="42"/>
      <c r="BE216" s="42"/>
      <c r="BF216" s="42"/>
      <c r="BG216" s="42"/>
      <c r="BH216" s="42"/>
      <c r="BI216" s="42"/>
      <c r="BJ216" s="42"/>
      <c r="BK216" s="42"/>
      <c r="BL216" s="42"/>
      <c r="BM216" s="42"/>
      <c r="BN216" s="42"/>
      <c r="BO216" s="42"/>
      <c r="BP216" s="42"/>
      <c r="BQ216" s="42"/>
      <c r="BR216" s="42"/>
    </row>
    <row r="217" spans="38:70" ht="15" customHeight="1">
      <c r="AL217" s="211"/>
      <c r="AM217" s="211"/>
      <c r="AN217" s="210"/>
      <c r="AO217" s="210"/>
      <c r="AP217" s="210"/>
      <c r="AQ217" s="210"/>
      <c r="AR217" s="210"/>
      <c r="AS217" s="42"/>
      <c r="AT217" s="42"/>
      <c r="AU217" s="42"/>
      <c r="AV217" s="42"/>
      <c r="AW217" s="42"/>
      <c r="AX217" s="42"/>
      <c r="AY217" s="42"/>
      <c r="AZ217" s="42"/>
      <c r="BA217" s="42"/>
      <c r="BB217" s="42"/>
      <c r="BC217" s="42"/>
      <c r="BD217" s="42"/>
      <c r="BE217" s="42"/>
      <c r="BF217" s="42"/>
      <c r="BG217" s="42"/>
      <c r="BH217" s="42"/>
      <c r="BI217" s="42"/>
      <c r="BJ217" s="42"/>
      <c r="BK217" s="42"/>
      <c r="BL217" s="42"/>
      <c r="BM217" s="42"/>
      <c r="BN217" s="42"/>
      <c r="BO217" s="42"/>
      <c r="BP217" s="42"/>
      <c r="BQ217" s="42"/>
      <c r="BR217" s="42"/>
    </row>
    <row r="218" spans="38:70" ht="15" customHeight="1">
      <c r="AL218" s="211"/>
      <c r="AM218" s="211"/>
      <c r="AN218" s="210"/>
      <c r="AO218" s="210"/>
      <c r="AP218" s="210"/>
      <c r="AQ218" s="210"/>
      <c r="AR218" s="210"/>
      <c r="AS218" s="42"/>
      <c r="AT218" s="42"/>
      <c r="AU218" s="42"/>
      <c r="AV218" s="42"/>
      <c r="AW218" s="42"/>
      <c r="AX218" s="42"/>
      <c r="AY218" s="42"/>
      <c r="AZ218" s="42"/>
      <c r="BA218" s="42"/>
      <c r="BB218" s="42"/>
      <c r="BC218" s="42"/>
      <c r="BD218" s="42"/>
      <c r="BE218" s="42"/>
      <c r="BF218" s="42"/>
      <c r="BG218" s="42"/>
      <c r="BH218" s="42"/>
      <c r="BI218" s="42"/>
      <c r="BJ218" s="42"/>
      <c r="BK218" s="42"/>
      <c r="BL218" s="42"/>
      <c r="BM218" s="42"/>
      <c r="BN218" s="42"/>
      <c r="BO218" s="42"/>
      <c r="BP218" s="42"/>
      <c r="BQ218" s="42"/>
      <c r="BR218" s="42"/>
    </row>
    <row r="219" spans="38:70" ht="15" customHeight="1">
      <c r="AL219" s="210"/>
      <c r="AM219" s="211"/>
      <c r="AN219" s="210"/>
      <c r="AO219" s="210"/>
      <c r="AP219" s="210"/>
      <c r="AQ219" s="210"/>
      <c r="AR219" s="210"/>
      <c r="AS219" s="42"/>
      <c r="AT219" s="42"/>
      <c r="AU219" s="42"/>
      <c r="AV219" s="42"/>
      <c r="AW219" s="42"/>
      <c r="AX219" s="42"/>
      <c r="AY219" s="42"/>
      <c r="AZ219" s="42"/>
      <c r="BA219" s="42"/>
      <c r="BB219" s="42"/>
      <c r="BC219" s="42"/>
      <c r="BD219" s="42"/>
      <c r="BE219" s="42"/>
      <c r="BF219" s="42"/>
      <c r="BG219" s="42"/>
      <c r="BH219" s="42"/>
      <c r="BI219" s="42"/>
      <c r="BJ219" s="42"/>
      <c r="BK219" s="42"/>
      <c r="BL219" s="42"/>
      <c r="BM219" s="42"/>
      <c r="BN219" s="42"/>
      <c r="BO219" s="42"/>
      <c r="BP219" s="42"/>
      <c r="BQ219" s="42"/>
      <c r="BR219" s="42"/>
    </row>
    <row r="220" spans="38:70" ht="15" customHeight="1">
      <c r="AL220" s="210"/>
      <c r="AM220" s="211"/>
      <c r="AN220" s="210"/>
      <c r="AO220" s="210"/>
      <c r="AP220" s="210"/>
      <c r="AQ220" s="210"/>
      <c r="AR220" s="210"/>
      <c r="AS220" s="42"/>
      <c r="AT220" s="42"/>
      <c r="AU220" s="42"/>
      <c r="AV220" s="42"/>
      <c r="AW220" s="42"/>
      <c r="AX220" s="42"/>
      <c r="AY220" s="42"/>
      <c r="AZ220" s="42"/>
      <c r="BA220" s="42"/>
      <c r="BB220" s="42"/>
      <c r="BC220" s="42"/>
      <c r="BD220" s="42"/>
      <c r="BE220" s="42"/>
      <c r="BF220" s="42"/>
      <c r="BG220" s="42"/>
      <c r="BH220" s="42"/>
      <c r="BI220" s="42"/>
      <c r="BJ220" s="42"/>
      <c r="BK220" s="42"/>
      <c r="BL220" s="42"/>
      <c r="BM220" s="42"/>
      <c r="BN220" s="42"/>
      <c r="BO220" s="42"/>
      <c r="BP220" s="42"/>
      <c r="BQ220" s="42"/>
      <c r="BR220" s="42"/>
    </row>
    <row r="221" spans="38:70" ht="15" customHeight="1">
      <c r="AL221" s="210"/>
      <c r="AM221" s="211"/>
      <c r="AN221" s="210"/>
      <c r="AO221" s="210"/>
      <c r="AP221" s="210"/>
      <c r="AQ221" s="210"/>
      <c r="AR221" s="210"/>
      <c r="AS221" s="42"/>
      <c r="AT221" s="42"/>
      <c r="AU221" s="42"/>
      <c r="AV221" s="42"/>
      <c r="AW221" s="42"/>
      <c r="AX221" s="42"/>
      <c r="AY221" s="42"/>
      <c r="AZ221" s="42"/>
      <c r="BA221" s="42"/>
      <c r="BB221" s="42"/>
      <c r="BC221" s="42"/>
      <c r="BD221" s="42"/>
      <c r="BE221" s="42"/>
      <c r="BF221" s="42"/>
      <c r="BG221" s="42"/>
      <c r="BH221" s="42"/>
      <c r="BI221" s="42"/>
      <c r="BJ221" s="42"/>
      <c r="BK221" s="42"/>
      <c r="BL221" s="42"/>
      <c r="BM221" s="42"/>
      <c r="BN221" s="42"/>
      <c r="BO221" s="42"/>
      <c r="BP221" s="42"/>
      <c r="BQ221" s="42"/>
      <c r="BR221" s="42"/>
    </row>
    <row r="222" spans="38:70" ht="15" customHeight="1">
      <c r="AL222" s="211"/>
      <c r="AM222" s="211"/>
      <c r="AN222" s="210"/>
      <c r="AO222" s="210"/>
      <c r="AP222" s="210"/>
      <c r="AQ222" s="210"/>
      <c r="AR222" s="210"/>
      <c r="AS222" s="42"/>
      <c r="AT222" s="42"/>
      <c r="AU222" s="42"/>
      <c r="AV222" s="42"/>
      <c r="AW222" s="42"/>
      <c r="AX222" s="42"/>
      <c r="AY222" s="42"/>
      <c r="AZ222" s="42"/>
      <c r="BA222" s="42"/>
      <c r="BB222" s="42"/>
      <c r="BC222" s="42"/>
      <c r="BD222" s="42"/>
      <c r="BE222" s="42"/>
      <c r="BF222" s="42"/>
      <c r="BG222" s="42"/>
      <c r="BH222" s="42"/>
      <c r="BI222" s="42"/>
      <c r="BJ222" s="42"/>
      <c r="BK222" s="42"/>
      <c r="BL222" s="42"/>
      <c r="BM222" s="42"/>
      <c r="BN222" s="42"/>
      <c r="BO222" s="42"/>
      <c r="BP222" s="42"/>
      <c r="BQ222" s="42"/>
      <c r="BR222" s="42"/>
    </row>
    <row r="223" spans="38:70" ht="15" customHeight="1">
      <c r="AL223" s="210"/>
      <c r="AM223" s="211"/>
      <c r="AN223" s="210"/>
      <c r="AO223" s="210"/>
      <c r="AP223" s="210"/>
      <c r="AQ223" s="210"/>
      <c r="AR223" s="210"/>
      <c r="AS223" s="42"/>
      <c r="AT223" s="42"/>
      <c r="AU223" s="42"/>
      <c r="AV223" s="42"/>
      <c r="AW223" s="42"/>
      <c r="AX223" s="42"/>
      <c r="AY223" s="42"/>
      <c r="AZ223" s="42"/>
      <c r="BA223" s="42"/>
      <c r="BB223" s="42"/>
      <c r="BC223" s="42"/>
      <c r="BD223" s="42"/>
      <c r="BE223" s="42"/>
      <c r="BF223" s="42"/>
      <c r="BG223" s="42"/>
      <c r="BH223" s="42"/>
      <c r="BI223" s="42"/>
      <c r="BJ223" s="42"/>
      <c r="BK223" s="42"/>
      <c r="BL223" s="42"/>
      <c r="BM223" s="42"/>
      <c r="BN223" s="42"/>
      <c r="BO223" s="42"/>
      <c r="BP223" s="42"/>
      <c r="BQ223" s="42"/>
      <c r="BR223" s="42"/>
    </row>
    <row r="224" spans="38:70" ht="15" customHeight="1">
      <c r="AL224" s="210"/>
      <c r="AM224" s="211"/>
      <c r="AN224" s="210"/>
      <c r="AO224" s="210"/>
      <c r="AP224" s="210"/>
      <c r="AQ224" s="210"/>
      <c r="AR224" s="210"/>
      <c r="AS224" s="42"/>
      <c r="AT224" s="42"/>
      <c r="AU224" s="42"/>
      <c r="AV224" s="42"/>
      <c r="AW224" s="42"/>
      <c r="AX224" s="42"/>
      <c r="AY224" s="42"/>
      <c r="AZ224" s="42"/>
      <c r="BA224" s="42"/>
      <c r="BB224" s="42"/>
      <c r="BC224" s="42"/>
      <c r="BD224" s="42"/>
      <c r="BE224" s="42"/>
      <c r="BF224" s="42"/>
      <c r="BG224" s="42"/>
      <c r="BH224" s="42"/>
      <c r="BI224" s="42"/>
      <c r="BJ224" s="42"/>
      <c r="BK224" s="42"/>
      <c r="BL224" s="42"/>
      <c r="BM224" s="42"/>
      <c r="BN224" s="42"/>
      <c r="BO224" s="42"/>
      <c r="BP224" s="42"/>
      <c r="BQ224" s="42"/>
      <c r="BR224" s="42"/>
    </row>
    <row r="225" spans="38:70" ht="15" customHeight="1">
      <c r="AL225" s="211"/>
      <c r="AM225" s="211"/>
      <c r="AN225" s="210"/>
      <c r="AO225" s="210"/>
      <c r="AP225" s="210"/>
      <c r="AQ225" s="210"/>
      <c r="AR225" s="210"/>
      <c r="AS225" s="42"/>
      <c r="AT225" s="42"/>
      <c r="AU225" s="42"/>
      <c r="AV225" s="42"/>
      <c r="AW225" s="42"/>
      <c r="AX225" s="42"/>
      <c r="AY225" s="42"/>
      <c r="AZ225" s="42"/>
      <c r="BA225" s="42"/>
      <c r="BB225" s="42"/>
      <c r="BC225" s="42"/>
      <c r="BD225" s="42"/>
      <c r="BE225" s="42"/>
      <c r="BF225" s="42"/>
      <c r="BG225" s="42"/>
      <c r="BH225" s="42"/>
      <c r="BI225" s="42"/>
      <c r="BJ225" s="42"/>
      <c r="BK225" s="42"/>
      <c r="BL225" s="42"/>
      <c r="BM225" s="42"/>
      <c r="BN225" s="42"/>
      <c r="BO225" s="42"/>
      <c r="BP225" s="42"/>
      <c r="BQ225" s="42"/>
      <c r="BR225" s="42"/>
    </row>
    <row r="226" spans="38:70" ht="15" customHeight="1">
      <c r="AL226" s="210"/>
      <c r="AM226" s="211"/>
      <c r="AN226" s="210"/>
      <c r="AO226" s="210"/>
      <c r="AP226" s="210"/>
      <c r="AQ226" s="210"/>
      <c r="AR226" s="210"/>
      <c r="AS226" s="42"/>
      <c r="AT226" s="42"/>
      <c r="AU226" s="42"/>
      <c r="AV226" s="42"/>
      <c r="AW226" s="42"/>
      <c r="AX226" s="42"/>
      <c r="AY226" s="42"/>
      <c r="AZ226" s="42"/>
      <c r="BA226" s="42"/>
      <c r="BB226" s="42"/>
      <c r="BC226" s="42"/>
      <c r="BD226" s="42"/>
      <c r="BE226" s="42"/>
      <c r="BF226" s="42"/>
      <c r="BG226" s="42"/>
      <c r="BH226" s="42"/>
      <c r="BI226" s="42"/>
      <c r="BJ226" s="42"/>
      <c r="BK226" s="42"/>
      <c r="BL226" s="42"/>
      <c r="BM226" s="42"/>
      <c r="BN226" s="42"/>
      <c r="BO226" s="42"/>
      <c r="BP226" s="42"/>
      <c r="BQ226" s="42"/>
      <c r="BR226" s="42"/>
    </row>
  </sheetData>
  <sheetProtection algorithmName="SHA-512" hashValue="XY4f5xHJBNN0HY2cfIa54pM/mKoXhduN7T8wc1QCtWC0jTljjoykgeuWArImSr70QeD7tZ2i7LLzvtsG46A5Pw==" saltValue="EKCc6mRJiTE3gfH9J7eEYA==" spinCount="100000" sheet="1" objects="1" scenarios="1"/>
  <mergeCells count="112">
    <mergeCell ref="AA118:AG118"/>
    <mergeCell ref="AB119:AF119"/>
    <mergeCell ref="AB126:AF126"/>
    <mergeCell ref="AB127:AF127"/>
    <mergeCell ref="AA90:AG90"/>
    <mergeCell ref="AB95:AF95"/>
    <mergeCell ref="AB96:AF96"/>
    <mergeCell ref="AA108:AG108"/>
    <mergeCell ref="AB109:AF109"/>
    <mergeCell ref="AB97:AF97"/>
    <mergeCell ref="AB106:AF106"/>
    <mergeCell ref="A99:AG99"/>
    <mergeCell ref="AB86:AF86"/>
    <mergeCell ref="AB87:AF87"/>
    <mergeCell ref="AB73:AF73"/>
    <mergeCell ref="AB82:AF82"/>
    <mergeCell ref="AA81:AG81"/>
    <mergeCell ref="AB74:AF74"/>
    <mergeCell ref="AB75:AF75"/>
    <mergeCell ref="AB76:AF76"/>
    <mergeCell ref="AB78:AF78"/>
    <mergeCell ref="AB79:AF79"/>
    <mergeCell ref="AB77:AF77"/>
    <mergeCell ref="AB84:AF84"/>
    <mergeCell ref="AB83:AF83"/>
    <mergeCell ref="AB85:AF85"/>
    <mergeCell ref="C148:AF148"/>
    <mergeCell ref="A151:AG152"/>
    <mergeCell ref="E153:F153"/>
    <mergeCell ref="H153:I153"/>
    <mergeCell ref="K153:L153"/>
    <mergeCell ref="T153:AF153"/>
    <mergeCell ref="AB69:AF69"/>
    <mergeCell ref="J145:AD145"/>
    <mergeCell ref="AB88:AF88"/>
    <mergeCell ref="AB136:AF136"/>
    <mergeCell ref="AB137:AF137"/>
    <mergeCell ref="AB138:AF138"/>
    <mergeCell ref="AB139:AF139"/>
    <mergeCell ref="AB140:AF140"/>
    <mergeCell ref="AB114:AF114"/>
    <mergeCell ref="AB91:AF91"/>
    <mergeCell ref="AB94:AF94"/>
    <mergeCell ref="AB113:AF113"/>
    <mergeCell ref="AB112:AF112"/>
    <mergeCell ref="AB111:AF111"/>
    <mergeCell ref="AB122:AF122"/>
    <mergeCell ref="AB115:AF115"/>
    <mergeCell ref="AA130:AG130"/>
    <mergeCell ref="AB131:AF131"/>
    <mergeCell ref="B9:C9"/>
    <mergeCell ref="D9:Z9"/>
    <mergeCell ref="V16:Y16"/>
    <mergeCell ref="AB28:AF28"/>
    <mergeCell ref="B29:W29"/>
    <mergeCell ref="AB29:AF29"/>
    <mergeCell ref="B16:D16"/>
    <mergeCell ref="E16:F16"/>
    <mergeCell ref="H16:I16"/>
    <mergeCell ref="O16:P16"/>
    <mergeCell ref="R16:S16"/>
    <mergeCell ref="V21:Y21"/>
    <mergeCell ref="B21:D21"/>
    <mergeCell ref="E21:F21"/>
    <mergeCell ref="AB132:AF132"/>
    <mergeCell ref="AB133:AF133"/>
    <mergeCell ref="AB134:AF134"/>
    <mergeCell ref="AB135:AF135"/>
    <mergeCell ref="Q4:U4"/>
    <mergeCell ref="V4:AG4"/>
    <mergeCell ref="V5:AG5"/>
    <mergeCell ref="AB92:AF92"/>
    <mergeCell ref="AB128:AF128"/>
    <mergeCell ref="AB125:AF125"/>
    <mergeCell ref="AB124:AF124"/>
    <mergeCell ref="AB120:AF120"/>
    <mergeCell ref="AB123:AF123"/>
    <mergeCell ref="AB93:AF93"/>
    <mergeCell ref="AB110:AF110"/>
    <mergeCell ref="AB121:AF121"/>
    <mergeCell ref="AB100:AF100"/>
    <mergeCell ref="AB101:AF101"/>
    <mergeCell ref="AB102:AF102"/>
    <mergeCell ref="AB103:AF103"/>
    <mergeCell ref="AB104:AF104"/>
    <mergeCell ref="AB105:AF105"/>
    <mergeCell ref="AB68:AF68"/>
    <mergeCell ref="AB70:AF70"/>
    <mergeCell ref="A2:T2"/>
    <mergeCell ref="U2:V2"/>
    <mergeCell ref="Q5:U5"/>
    <mergeCell ref="AB35:AF35"/>
    <mergeCell ref="AB34:AF34"/>
    <mergeCell ref="AB30:AF30"/>
    <mergeCell ref="AB67:AF67"/>
    <mergeCell ref="AB42:AF42"/>
    <mergeCell ref="AB44:AF44"/>
    <mergeCell ref="AB43:AF43"/>
    <mergeCell ref="AB65:AF65"/>
    <mergeCell ref="AB64:AF64"/>
    <mergeCell ref="AB40:AF40"/>
    <mergeCell ref="AB41:AF41"/>
    <mergeCell ref="AB66:AF66"/>
    <mergeCell ref="H21:I21"/>
    <mergeCell ref="O21:P21"/>
    <mergeCell ref="R21:S21"/>
    <mergeCell ref="B10:C10"/>
    <mergeCell ref="D10:Z10"/>
    <mergeCell ref="P31:W31"/>
    <mergeCell ref="AB31:AF31"/>
    <mergeCell ref="AB32:AF32"/>
    <mergeCell ref="AB33:AF33"/>
  </mergeCells>
  <phoneticPr fontId="1"/>
  <conditionalFormatting sqref="AA55:AE55">
    <cfRule type="containsText" dxfId="19" priority="1" operator="containsText" text="問題あり">
      <formula>NOT(ISERROR(SEARCH("問題あり",AA55)))</formula>
    </cfRule>
  </conditionalFormatting>
  <dataValidations count="1">
    <dataValidation type="list" allowBlank="1" showInputMessage="1" showErrorMessage="1" sqref="H16:I17 R21:S21 H21:I21 R16:S17" xr:uid="{D731F8AB-D69E-47F8-B546-0DE3D6839CEE}">
      <formula1>"   ,1,2,3,4,5,6,7,8,9,10,11,12"</formula1>
    </dataValidation>
  </dataValidations>
  <printOptions horizontalCentered="1"/>
  <pageMargins left="0.23622047244094491" right="0.23622047244094491" top="0.74803149606299213" bottom="0.74803149606299213" header="0.31496062992125984" footer="0.31496062992125984"/>
  <pageSetup paperSize="9" scale="73" fitToHeight="0" orientation="portrait" r:id="rId1"/>
  <rowBreaks count="2" manualBreakCount="2">
    <brk id="54" max="33" man="1"/>
    <brk id="116" max="33" man="1"/>
  </rowBreaks>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1</xdr:col>
                    <xdr:colOff>19050</xdr:colOff>
                    <xdr:row>142</xdr:row>
                    <xdr:rowOff>171450</xdr:rowOff>
                  </from>
                  <to>
                    <xdr:col>2</xdr:col>
                    <xdr:colOff>19050</xdr:colOff>
                    <xdr:row>144</xdr:row>
                    <xdr:rowOff>19050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1</xdr:col>
                    <xdr:colOff>19050</xdr:colOff>
                    <xdr:row>143</xdr:row>
                    <xdr:rowOff>180975</xdr:rowOff>
                  </from>
                  <to>
                    <xdr:col>2</xdr:col>
                    <xdr:colOff>19050</xdr:colOff>
                    <xdr:row>145</xdr:row>
                    <xdr:rowOff>28575</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11</xdr:col>
                    <xdr:colOff>47625</xdr:colOff>
                    <xdr:row>142</xdr:row>
                    <xdr:rowOff>171450</xdr:rowOff>
                  </from>
                  <to>
                    <xdr:col>12</xdr:col>
                    <xdr:colOff>47625</xdr:colOff>
                    <xdr:row>144</xdr:row>
                    <xdr:rowOff>19050</xdr:rowOff>
                  </to>
                </anchor>
              </controlPr>
            </control>
          </mc:Choice>
        </mc:AlternateContent>
        <mc:AlternateContent xmlns:mc="http://schemas.openxmlformats.org/markup-compatibility/2006">
          <mc:Choice Requires="x14">
            <control shapeId="12292" r:id="rId7" name="Option Button 4">
              <controlPr defaultSize="0" autoFill="0" autoLine="0" autoPict="0">
                <anchor moveWithCells="1">
                  <from>
                    <xdr:col>1</xdr:col>
                    <xdr:colOff>95250</xdr:colOff>
                    <xdr:row>7</xdr:row>
                    <xdr:rowOff>180975</xdr:rowOff>
                  </from>
                  <to>
                    <xdr:col>2</xdr:col>
                    <xdr:colOff>171450</xdr:colOff>
                    <xdr:row>9</xdr:row>
                    <xdr:rowOff>28575</xdr:rowOff>
                  </to>
                </anchor>
              </controlPr>
            </control>
          </mc:Choice>
        </mc:AlternateContent>
        <mc:AlternateContent xmlns:mc="http://schemas.openxmlformats.org/markup-compatibility/2006">
          <mc:Choice Requires="x14">
            <control shapeId="12296" r:id="rId8" name="Option Button 8">
              <controlPr defaultSize="0" autoFill="0" autoLine="0" autoPict="0">
                <anchor moveWithCells="1">
                  <from>
                    <xdr:col>1</xdr:col>
                    <xdr:colOff>95250</xdr:colOff>
                    <xdr:row>7</xdr:row>
                    <xdr:rowOff>180975</xdr:rowOff>
                  </from>
                  <to>
                    <xdr:col>2</xdr:col>
                    <xdr:colOff>171450</xdr:colOff>
                    <xdr:row>9</xdr:row>
                    <xdr:rowOff>28575</xdr:rowOff>
                  </to>
                </anchor>
              </controlPr>
            </control>
          </mc:Choice>
        </mc:AlternateContent>
        <mc:AlternateContent xmlns:mc="http://schemas.openxmlformats.org/markup-compatibility/2006">
          <mc:Choice Requires="x14">
            <control shapeId="12293" r:id="rId9" name="Option Button 5">
              <controlPr defaultSize="0" autoFill="0" autoLine="0" autoPict="0">
                <anchor moveWithCells="1">
                  <from>
                    <xdr:col>1</xdr:col>
                    <xdr:colOff>95250</xdr:colOff>
                    <xdr:row>8</xdr:row>
                    <xdr:rowOff>180975</xdr:rowOff>
                  </from>
                  <to>
                    <xdr:col>2</xdr:col>
                    <xdr:colOff>171450</xdr:colOff>
                    <xdr:row>10</xdr:row>
                    <xdr:rowOff>28575</xdr:rowOff>
                  </to>
                </anchor>
              </controlPr>
            </control>
          </mc:Choice>
        </mc:AlternateContent>
        <mc:AlternateContent xmlns:mc="http://schemas.openxmlformats.org/markup-compatibility/2006">
          <mc:Choice Requires="x14">
            <control shapeId="12297" r:id="rId10" name="Option Button 9">
              <controlPr defaultSize="0" autoFill="0" autoLine="0" autoPict="0">
                <anchor moveWithCells="1">
                  <from>
                    <xdr:col>1</xdr:col>
                    <xdr:colOff>95250</xdr:colOff>
                    <xdr:row>8</xdr:row>
                    <xdr:rowOff>180975</xdr:rowOff>
                  </from>
                  <to>
                    <xdr:col>2</xdr:col>
                    <xdr:colOff>171450</xdr:colOff>
                    <xdr:row>10</xdr:row>
                    <xdr:rowOff>28575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7844C-FD9A-45C0-B027-B2B601EF4582}">
  <sheetPr codeName="Sheet6">
    <tabColor theme="7" tint="0.39997558519241921"/>
    <pageSetUpPr fitToPage="1"/>
  </sheetPr>
  <dimension ref="A1:BR222"/>
  <sheetViews>
    <sheetView showGridLines="0" workbookViewId="0"/>
  </sheetViews>
  <sheetFormatPr defaultColWidth="8.75" defaultRowHeight="13.5" outlineLevelRow="1" outlineLevelCol="1"/>
  <cols>
    <col min="1" max="33" width="3.625" style="4" customWidth="1"/>
    <col min="34" max="34" width="9.125" style="189" hidden="1" customWidth="1" outlineLevel="1"/>
    <col min="35" max="35" width="5" style="189" hidden="1" customWidth="1" outlineLevel="1"/>
    <col min="36" max="36" width="6.5" style="189" hidden="1" customWidth="1" outlineLevel="1"/>
    <col min="37" max="37" width="3.5" style="189" hidden="1" customWidth="1" outlineLevel="1"/>
    <col min="38" max="42" width="2.75" style="189" hidden="1" customWidth="1" outlineLevel="1"/>
    <col min="43" max="44" width="9.5" style="189" hidden="1" customWidth="1" outlineLevel="1"/>
    <col min="45" max="45" width="8.75" style="189" hidden="1" customWidth="1" outlineLevel="1"/>
    <col min="46" max="46" width="8.75" style="4" hidden="1" customWidth="1" outlineLevel="1"/>
    <col min="47" max="47" width="8.75" style="4" collapsed="1"/>
    <col min="48" max="16384" width="8.75" style="4"/>
  </cols>
  <sheetData>
    <row r="1" spans="1:45" ht="16.149999999999999" customHeight="1">
      <c r="A1" s="49" t="s">
        <v>254</v>
      </c>
      <c r="B1" s="49"/>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row>
    <row r="2" spans="1:45" ht="16.149999999999999" customHeight="1">
      <c r="A2" s="605" t="s">
        <v>372</v>
      </c>
      <c r="B2" s="605"/>
      <c r="C2" s="605"/>
      <c r="D2" s="605"/>
      <c r="E2" s="605"/>
      <c r="F2" s="605"/>
      <c r="G2" s="605"/>
      <c r="H2" s="605"/>
      <c r="I2" s="605"/>
      <c r="J2" s="605"/>
      <c r="K2" s="605"/>
      <c r="L2" s="605"/>
      <c r="M2" s="605"/>
      <c r="N2" s="605"/>
      <c r="O2" s="605"/>
      <c r="P2" s="605"/>
      <c r="Q2" s="605"/>
      <c r="R2" s="605"/>
      <c r="S2" s="606"/>
      <c r="T2" s="606"/>
      <c r="U2" s="657" t="s">
        <v>256</v>
      </c>
      <c r="V2" s="657"/>
      <c r="W2" s="657"/>
      <c r="X2" s="657"/>
      <c r="Y2" s="657"/>
      <c r="Z2" s="657"/>
      <c r="AA2" s="657"/>
      <c r="AB2" s="657"/>
      <c r="AC2" s="657"/>
      <c r="AD2" s="657"/>
      <c r="AE2" s="657"/>
      <c r="AF2" s="657"/>
      <c r="AG2" s="657"/>
      <c r="AH2" s="204"/>
      <c r="AI2" s="204"/>
    </row>
    <row r="3" spans="1:45" ht="14.25" customHeight="1">
      <c r="A3" s="49"/>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row>
    <row r="4" spans="1:45" ht="16.350000000000001" customHeight="1">
      <c r="A4" s="49"/>
      <c r="B4" s="49"/>
      <c r="C4" s="49"/>
      <c r="D4" s="49"/>
      <c r="E4" s="49"/>
      <c r="F4" s="49"/>
      <c r="G4" s="49"/>
      <c r="H4" s="49"/>
      <c r="I4" s="49"/>
      <c r="J4" s="49"/>
      <c r="K4" s="49"/>
      <c r="L4" s="49"/>
      <c r="M4" s="49"/>
      <c r="N4" s="49"/>
      <c r="O4" s="49"/>
      <c r="P4" s="49"/>
      <c r="Q4" s="628" t="s">
        <v>257</v>
      </c>
      <c r="R4" s="628"/>
      <c r="S4" s="628"/>
      <c r="T4" s="628"/>
      <c r="U4" s="628"/>
      <c r="V4" s="661" t="str">
        <f>IF('様式95_外来・在宅ベースアップ評価料（Ⅰ）'!H5=0,"",'様式95_外来・在宅ベースアップ評価料（Ⅰ）'!H5)</f>
        <v/>
      </c>
      <c r="W4" s="661"/>
      <c r="X4" s="661"/>
      <c r="Y4" s="661"/>
      <c r="Z4" s="661"/>
      <c r="AA4" s="661"/>
      <c r="AB4" s="661"/>
      <c r="AC4" s="661"/>
      <c r="AD4" s="661"/>
      <c r="AE4" s="661"/>
      <c r="AF4" s="661"/>
      <c r="AG4" s="662"/>
      <c r="AH4" s="205"/>
      <c r="AI4" s="205"/>
    </row>
    <row r="5" spans="1:45" ht="16.149999999999999" customHeight="1">
      <c r="A5" s="49"/>
      <c r="B5" s="49"/>
      <c r="C5" s="49"/>
      <c r="D5" s="49"/>
      <c r="E5" s="49"/>
      <c r="F5" s="49"/>
      <c r="G5" s="49"/>
      <c r="H5" s="49"/>
      <c r="I5" s="49"/>
      <c r="J5" s="49"/>
      <c r="K5" s="49"/>
      <c r="L5" s="49"/>
      <c r="M5" s="49"/>
      <c r="N5" s="49"/>
      <c r="O5" s="49"/>
      <c r="P5" s="49"/>
      <c r="Q5" s="658" t="s">
        <v>258</v>
      </c>
      <c r="R5" s="658"/>
      <c r="S5" s="658"/>
      <c r="T5" s="658"/>
      <c r="U5" s="659"/>
      <c r="V5" s="663" t="str">
        <f>'様式96_外来・在宅ベースアップ評価料（Ⅱ）'!H6</f>
        <v/>
      </c>
      <c r="W5" s="663"/>
      <c r="X5" s="663"/>
      <c r="Y5" s="663"/>
      <c r="Z5" s="663"/>
      <c r="AA5" s="663"/>
      <c r="AB5" s="663"/>
      <c r="AC5" s="663"/>
      <c r="AD5" s="663"/>
      <c r="AE5" s="663"/>
      <c r="AF5" s="663"/>
      <c r="AG5" s="664"/>
      <c r="AH5" s="194"/>
      <c r="AI5" s="194"/>
    </row>
    <row r="6" spans="1:45" ht="15.75" customHeight="1">
      <c r="A6" s="49"/>
      <c r="B6" s="49"/>
      <c r="C6" s="49"/>
      <c r="D6" s="49"/>
      <c r="E6" s="49"/>
      <c r="F6" s="49"/>
      <c r="G6" s="49"/>
      <c r="H6" s="49"/>
      <c r="I6" s="49"/>
      <c r="J6" s="49"/>
      <c r="K6" s="49"/>
      <c r="L6" s="49"/>
      <c r="M6" s="49"/>
      <c r="N6" s="49"/>
      <c r="O6" s="49"/>
      <c r="P6" s="49"/>
      <c r="Q6" s="49"/>
      <c r="R6" s="49"/>
      <c r="S6" s="49"/>
      <c r="T6" s="49"/>
      <c r="U6" s="49"/>
      <c r="V6" s="49"/>
      <c r="W6" s="49"/>
      <c r="X6" s="49"/>
      <c r="Y6" s="49"/>
      <c r="Z6" s="49"/>
      <c r="AA6" s="49"/>
      <c r="AB6" s="49"/>
      <c r="AC6" s="49"/>
      <c r="AD6" s="49"/>
      <c r="AE6" s="49"/>
      <c r="AF6" s="49"/>
      <c r="AG6" s="49"/>
    </row>
    <row r="7" spans="1:45" ht="16.149999999999999" customHeight="1">
      <c r="A7" s="2" t="s">
        <v>259</v>
      </c>
      <c r="B7" s="49"/>
      <c r="C7" s="49"/>
      <c r="D7" s="49"/>
      <c r="E7" s="49"/>
      <c r="F7" s="49"/>
      <c r="G7" s="49"/>
      <c r="H7" s="49"/>
      <c r="I7" s="49"/>
      <c r="J7" s="49"/>
      <c r="K7" s="49"/>
      <c r="L7" s="49"/>
      <c r="M7" s="49"/>
      <c r="N7" s="49"/>
      <c r="O7" s="49"/>
      <c r="P7" s="49"/>
      <c r="Q7" s="49"/>
      <c r="R7" s="49"/>
      <c r="S7" s="49"/>
      <c r="T7" s="49"/>
      <c r="U7" s="49"/>
      <c r="V7" s="49"/>
      <c r="W7" s="49"/>
      <c r="X7" s="49"/>
      <c r="Y7" s="49"/>
      <c r="Z7" s="49"/>
      <c r="AA7" s="49"/>
      <c r="AB7" s="49"/>
      <c r="AC7" s="49"/>
      <c r="AD7" s="49"/>
      <c r="AE7" s="49"/>
      <c r="AF7" s="49"/>
      <c r="AG7" s="49"/>
    </row>
    <row r="8" spans="1:45" ht="16.149999999999999" customHeight="1">
      <c r="A8" s="49" t="s">
        <v>260</v>
      </c>
      <c r="B8" s="49"/>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c r="AE8" s="49"/>
      <c r="AF8" s="49"/>
      <c r="AG8" s="49"/>
    </row>
    <row r="9" spans="1:45" ht="16.149999999999999" customHeight="1">
      <c r="A9" s="2"/>
      <c r="B9" s="665"/>
      <c r="C9" s="665"/>
      <c r="D9" s="666" t="s">
        <v>261</v>
      </c>
      <c r="E9" s="666"/>
      <c r="F9" s="666"/>
      <c r="G9" s="666"/>
      <c r="H9" s="666"/>
      <c r="I9" s="666"/>
      <c r="J9" s="666"/>
      <c r="K9" s="666"/>
      <c r="L9" s="666"/>
      <c r="M9" s="666"/>
      <c r="N9" s="666"/>
      <c r="O9" s="666"/>
      <c r="P9" s="666"/>
      <c r="Q9" s="666"/>
      <c r="R9" s="666"/>
      <c r="S9" s="666"/>
      <c r="T9" s="666"/>
      <c r="U9" s="666"/>
      <c r="V9" s="666"/>
      <c r="W9" s="666"/>
      <c r="X9" s="666"/>
      <c r="Y9" s="666"/>
      <c r="Z9" s="666"/>
      <c r="AA9" s="49"/>
      <c r="AB9" s="49"/>
      <c r="AC9" s="49"/>
      <c r="AD9" s="49"/>
      <c r="AE9" s="49"/>
      <c r="AF9" s="49"/>
      <c r="AG9" s="49"/>
    </row>
    <row r="10" spans="1:45" ht="16.149999999999999" customHeight="1">
      <c r="A10" s="2"/>
      <c r="B10" s="668"/>
      <c r="C10" s="668"/>
      <c r="D10" s="669" t="s">
        <v>262</v>
      </c>
      <c r="E10" s="669"/>
      <c r="F10" s="669"/>
      <c r="G10" s="669"/>
      <c r="H10" s="669"/>
      <c r="I10" s="669"/>
      <c r="J10" s="669"/>
      <c r="K10" s="669"/>
      <c r="L10" s="669"/>
      <c r="M10" s="669"/>
      <c r="N10" s="669"/>
      <c r="O10" s="669"/>
      <c r="P10" s="669"/>
      <c r="Q10" s="669"/>
      <c r="R10" s="669"/>
      <c r="S10" s="669"/>
      <c r="T10" s="669"/>
      <c r="U10" s="669"/>
      <c r="V10" s="669"/>
      <c r="W10" s="669"/>
      <c r="X10" s="669"/>
      <c r="Y10" s="669"/>
      <c r="Z10" s="669"/>
      <c r="AA10" s="49"/>
      <c r="AB10" s="49"/>
      <c r="AC10" s="49"/>
      <c r="AD10" s="49"/>
      <c r="AE10" s="49"/>
      <c r="AF10" s="49"/>
      <c r="AG10" s="49"/>
    </row>
    <row r="11" spans="1:45" ht="16.149999999999999" customHeight="1">
      <c r="A11" s="2"/>
      <c r="B11" s="2"/>
      <c r="C11" s="2"/>
      <c r="D11" s="2"/>
      <c r="E11" s="2"/>
      <c r="F11" s="2"/>
      <c r="G11" s="265"/>
      <c r="H11" s="265"/>
      <c r="I11" s="265"/>
      <c r="J11" s="265"/>
      <c r="K11" s="265"/>
      <c r="L11" s="265"/>
      <c r="M11" s="265"/>
      <c r="N11" s="265"/>
      <c r="O11" s="265"/>
      <c r="P11" s="265"/>
      <c r="Q11" s="265"/>
      <c r="R11" s="265"/>
      <c r="S11" s="265"/>
      <c r="T11" s="265"/>
      <c r="U11" s="265"/>
      <c r="V11" s="265"/>
      <c r="W11" s="265"/>
      <c r="X11" s="265"/>
      <c r="Y11" s="265"/>
      <c r="Z11" s="265"/>
      <c r="AA11" s="3"/>
      <c r="AB11" s="3"/>
      <c r="AC11" s="3"/>
      <c r="AD11" s="3"/>
      <c r="AE11" s="3"/>
      <c r="AF11" s="3"/>
      <c r="AG11" s="19"/>
      <c r="AH11" s="4"/>
      <c r="AS11" s="4"/>
    </row>
    <row r="12" spans="1:45" ht="16.149999999999999" customHeight="1">
      <c r="A12" s="2"/>
      <c r="B12" s="2"/>
      <c r="C12" s="2"/>
      <c r="D12" s="2"/>
      <c r="E12" s="2"/>
      <c r="F12" s="2"/>
      <c r="G12" s="265"/>
      <c r="H12" s="265"/>
      <c r="I12" s="265"/>
      <c r="J12" s="265"/>
      <c r="K12" s="265"/>
      <c r="L12" s="265"/>
      <c r="M12" s="265"/>
      <c r="N12" s="265"/>
      <c r="O12" s="265"/>
      <c r="P12" s="265"/>
      <c r="Q12" s="265"/>
      <c r="R12" s="265"/>
      <c r="S12" s="265"/>
      <c r="T12" s="265"/>
      <c r="U12" s="265"/>
      <c r="V12" s="265"/>
      <c r="W12" s="265"/>
      <c r="X12" s="265"/>
      <c r="Y12" s="265"/>
      <c r="Z12" s="265"/>
      <c r="AA12" s="3"/>
      <c r="AB12" s="3"/>
      <c r="AC12" s="3"/>
      <c r="AD12" s="3"/>
      <c r="AE12" s="3"/>
      <c r="AF12" s="3"/>
      <c r="AG12" s="19"/>
      <c r="AH12" s="4"/>
      <c r="AS12" s="4"/>
    </row>
    <row r="13" spans="1:45" ht="16.149999999999999" customHeight="1">
      <c r="A13" s="2"/>
      <c r="B13" s="2"/>
      <c r="C13" s="2"/>
      <c r="D13" s="2"/>
      <c r="E13" s="2"/>
      <c r="F13" s="2"/>
      <c r="G13" s="265"/>
      <c r="H13" s="265"/>
      <c r="I13" s="265"/>
      <c r="J13" s="265"/>
      <c r="K13" s="265"/>
      <c r="L13" s="265"/>
      <c r="M13" s="265"/>
      <c r="N13" s="265"/>
      <c r="O13" s="265"/>
      <c r="P13" s="265"/>
      <c r="Q13" s="265"/>
      <c r="R13" s="265"/>
      <c r="S13" s="265"/>
      <c r="T13" s="265"/>
      <c r="U13" s="265"/>
      <c r="V13" s="265"/>
      <c r="W13" s="265"/>
      <c r="X13" s="265"/>
      <c r="Y13" s="265"/>
      <c r="Z13" s="265"/>
      <c r="AA13" s="3"/>
      <c r="AB13" s="3"/>
      <c r="AC13" s="3"/>
      <c r="AD13" s="3"/>
      <c r="AE13" s="3"/>
      <c r="AF13" s="3"/>
      <c r="AG13" s="19"/>
      <c r="AH13" s="4"/>
      <c r="AS13" s="4"/>
    </row>
    <row r="14" spans="1:45" ht="16.149999999999999" customHeight="1">
      <c r="A14" s="2"/>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19"/>
      <c r="AH14" s="4"/>
      <c r="AS14" s="4"/>
    </row>
    <row r="15" spans="1:45" ht="16.149999999999999" customHeight="1" thickBot="1">
      <c r="A15" s="49" t="s">
        <v>263</v>
      </c>
      <c r="B15" s="49"/>
      <c r="C15" s="49"/>
      <c r="D15" s="49"/>
      <c r="E15" s="49"/>
      <c r="F15" s="49"/>
      <c r="L15" s="49"/>
      <c r="M15" s="49"/>
      <c r="N15" s="49"/>
      <c r="O15" s="49"/>
      <c r="P15" s="49"/>
      <c r="Q15" s="49"/>
      <c r="R15" s="49"/>
      <c r="S15" s="49"/>
      <c r="T15" s="49"/>
      <c r="U15" s="49"/>
      <c r="V15" s="49"/>
      <c r="AE15" s="49"/>
      <c r="AF15" s="49"/>
      <c r="AG15" s="49"/>
    </row>
    <row r="16" spans="1:45" ht="16.149999999999999" customHeight="1" thickBot="1">
      <c r="B16" s="645" t="s">
        <v>15</v>
      </c>
      <c r="C16" s="667"/>
      <c r="D16" s="667"/>
      <c r="E16" s="619"/>
      <c r="F16" s="619"/>
      <c r="G16" s="20" t="s">
        <v>16</v>
      </c>
      <c r="H16" s="619"/>
      <c r="I16" s="619"/>
      <c r="J16" s="20" t="s">
        <v>264</v>
      </c>
      <c r="K16" s="20"/>
      <c r="L16" s="20" t="s">
        <v>265</v>
      </c>
      <c r="M16" s="20" t="s">
        <v>15</v>
      </c>
      <c r="N16" s="20"/>
      <c r="O16" s="619"/>
      <c r="P16" s="619"/>
      <c r="Q16" s="20" t="s">
        <v>16</v>
      </c>
      <c r="R16" s="619"/>
      <c r="S16" s="619"/>
      <c r="T16" s="21" t="s">
        <v>264</v>
      </c>
      <c r="V16" s="640">
        <f>IF(E16=O16,R16-H16+1,IF(O16-E16=1,12-H16+1+R16,IF(O16-E16=2,12-H16+1+R16+12,"エラー")))</f>
        <v>1</v>
      </c>
      <c r="W16" s="640"/>
      <c r="X16" s="640"/>
      <c r="Y16" s="641"/>
      <c r="Z16" s="49" t="s">
        <v>266</v>
      </c>
      <c r="AA16" s="49"/>
      <c r="AG16" s="49"/>
    </row>
    <row r="17" spans="1:43" ht="16.149999999999999" customHeight="1">
      <c r="B17" s="157"/>
      <c r="C17" s="28"/>
      <c r="D17" s="28"/>
      <c r="E17" s="28"/>
      <c r="F17" s="28"/>
      <c r="H17" s="28"/>
      <c r="I17" s="28"/>
      <c r="O17" s="28"/>
      <c r="P17" s="28"/>
      <c r="R17" s="28"/>
      <c r="S17" s="28"/>
      <c r="V17" s="28"/>
      <c r="W17" s="28"/>
      <c r="X17" s="28"/>
      <c r="Y17" s="28"/>
    </row>
    <row r="18" spans="1:43" ht="16.149999999999999" customHeight="1">
      <c r="B18" s="157"/>
      <c r="C18" s="28"/>
      <c r="D18" s="28"/>
      <c r="E18" s="28"/>
      <c r="F18" s="28"/>
      <c r="H18" s="28"/>
      <c r="I18" s="28"/>
      <c r="O18" s="28"/>
      <c r="P18" s="28"/>
      <c r="R18" s="28"/>
      <c r="S18" s="28"/>
      <c r="V18" s="28"/>
      <c r="W18" s="28"/>
      <c r="X18" s="28"/>
      <c r="Y18" s="28"/>
    </row>
    <row r="19" spans="1:43" ht="16.149999999999999" customHeight="1">
      <c r="A19" s="49"/>
      <c r="B19" s="116"/>
      <c r="C19" s="49"/>
      <c r="D19" s="49"/>
      <c r="E19" s="49"/>
      <c r="F19" s="49"/>
      <c r="G19" s="49"/>
      <c r="H19" s="49"/>
      <c r="I19" s="49"/>
      <c r="J19" s="49"/>
      <c r="K19" s="49"/>
      <c r="L19" s="49"/>
      <c r="M19" s="49"/>
      <c r="N19" s="49"/>
      <c r="O19" s="49"/>
      <c r="P19" s="49"/>
      <c r="Q19" s="49"/>
      <c r="R19" s="49"/>
      <c r="S19" s="49"/>
      <c r="T19" s="49"/>
      <c r="U19" s="49"/>
      <c r="AB19" s="49"/>
      <c r="AC19" s="49"/>
      <c r="AD19" s="49"/>
      <c r="AE19" s="49"/>
      <c r="AF19" s="49"/>
      <c r="AG19" s="49"/>
    </row>
    <row r="20" spans="1:43" ht="16.149999999999999" customHeight="1" thickBot="1">
      <c r="A20" s="49" t="s">
        <v>267</v>
      </c>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row>
    <row r="21" spans="1:43" ht="16.149999999999999" customHeight="1" thickBot="1">
      <c r="A21" s="49"/>
      <c r="B21" s="645" t="s">
        <v>15</v>
      </c>
      <c r="C21" s="667"/>
      <c r="D21" s="667"/>
      <c r="E21" s="619"/>
      <c r="F21" s="619"/>
      <c r="G21" s="20" t="s">
        <v>16</v>
      </c>
      <c r="H21" s="619"/>
      <c r="I21" s="619"/>
      <c r="J21" s="20" t="s">
        <v>264</v>
      </c>
      <c r="K21" s="20"/>
      <c r="L21" s="20" t="s">
        <v>265</v>
      </c>
      <c r="M21" s="20" t="s">
        <v>15</v>
      </c>
      <c r="N21" s="20"/>
      <c r="O21" s="619"/>
      <c r="P21" s="619"/>
      <c r="Q21" s="20" t="s">
        <v>16</v>
      </c>
      <c r="R21" s="619"/>
      <c r="S21" s="619"/>
      <c r="T21" s="21" t="s">
        <v>264</v>
      </c>
      <c r="V21" s="640">
        <f>IF(E21=O21,R21-H21+1,IF(O21-E21=1,12-H21+1+R21,IF(O21-E21=2,12-H21+1+R21+12,"エラー")))</f>
        <v>1</v>
      </c>
      <c r="W21" s="640"/>
      <c r="X21" s="640"/>
      <c r="Y21" s="641"/>
      <c r="Z21" s="49" t="s">
        <v>266</v>
      </c>
      <c r="AA21" s="49"/>
      <c r="AG21" s="49"/>
    </row>
    <row r="22" spans="1:43" ht="16.149999999999999" customHeight="1">
      <c r="A22" s="49"/>
      <c r="B22" s="158"/>
      <c r="D22" s="28"/>
      <c r="E22" s="28"/>
      <c r="G22" s="28"/>
      <c r="H22" s="28"/>
      <c r="N22" s="28"/>
      <c r="O22" s="28"/>
      <c r="Q22" s="28"/>
      <c r="R22" s="28"/>
      <c r="U22" s="49"/>
      <c r="AB22" s="49"/>
      <c r="AC22" s="49"/>
      <c r="AD22" s="49"/>
      <c r="AE22" s="49"/>
      <c r="AF22" s="49"/>
      <c r="AG22" s="49"/>
    </row>
    <row r="23" spans="1:43" ht="16.149999999999999" customHeight="1">
      <c r="A23" s="49"/>
      <c r="B23" s="158"/>
      <c r="D23" s="28"/>
      <c r="E23" s="28"/>
      <c r="G23" s="28"/>
      <c r="H23" s="28"/>
      <c r="N23" s="28"/>
      <c r="O23" s="28"/>
      <c r="Q23" s="28"/>
      <c r="R23" s="28"/>
      <c r="U23" s="49"/>
      <c r="AB23" s="49"/>
      <c r="AC23" s="49"/>
      <c r="AD23" s="49"/>
      <c r="AE23" s="49"/>
      <c r="AF23" s="49"/>
      <c r="AG23" s="49"/>
      <c r="AQ23" s="189" t="s">
        <v>373</v>
      </c>
    </row>
    <row r="24" spans="1:43" ht="16.149999999999999" customHeight="1">
      <c r="A24" s="49"/>
      <c r="B24" s="158"/>
      <c r="D24" s="28"/>
      <c r="E24" s="28"/>
      <c r="G24" s="28"/>
      <c r="H24" s="28"/>
      <c r="N24" s="28"/>
      <c r="O24" s="28"/>
      <c r="Q24" s="28"/>
      <c r="R24" s="28"/>
      <c r="U24" s="49"/>
      <c r="AB24" s="49"/>
      <c r="AC24" s="49"/>
      <c r="AD24" s="49"/>
      <c r="AE24" s="49"/>
      <c r="AF24" s="49"/>
      <c r="AG24" s="49"/>
    </row>
    <row r="25" spans="1:43" ht="16.149999999999999" customHeight="1">
      <c r="A25" s="49"/>
      <c r="B25" s="158"/>
      <c r="D25" s="28"/>
      <c r="E25" s="28"/>
      <c r="G25" s="28"/>
      <c r="H25" s="28"/>
      <c r="N25" s="28"/>
      <c r="O25" s="28"/>
      <c r="Q25" s="28"/>
      <c r="R25" s="28"/>
      <c r="U25" s="49"/>
      <c r="AB25" s="49"/>
      <c r="AC25" s="49"/>
      <c r="AD25" s="49"/>
      <c r="AE25" s="49"/>
      <c r="AF25" s="49"/>
      <c r="AG25" s="49"/>
    </row>
    <row r="26" spans="1:43" ht="16.149999999999999" customHeight="1" thickBot="1">
      <c r="A26" s="49"/>
      <c r="B26" s="158"/>
      <c r="D26" s="28"/>
      <c r="E26" s="28"/>
      <c r="G26" s="28"/>
      <c r="H26" s="28"/>
      <c r="N26" s="28"/>
      <c r="O26" s="28"/>
      <c r="Q26" s="28"/>
      <c r="R26" s="28"/>
      <c r="U26" s="49"/>
      <c r="AB26" s="49"/>
      <c r="AC26" s="49"/>
      <c r="AD26" s="49"/>
      <c r="AE26" s="49"/>
      <c r="AF26" s="49"/>
      <c r="AG26" s="49"/>
    </row>
    <row r="27" spans="1:43" ht="16.149999999999999" customHeight="1" thickBot="1">
      <c r="A27" s="2" t="s">
        <v>374</v>
      </c>
      <c r="B27" s="2"/>
      <c r="C27" s="3"/>
      <c r="D27" s="3"/>
      <c r="E27" s="3"/>
      <c r="F27" s="3"/>
      <c r="G27" s="3"/>
      <c r="H27" s="3"/>
      <c r="I27" s="3"/>
      <c r="J27" s="3"/>
      <c r="K27" s="3"/>
      <c r="L27" s="3"/>
      <c r="M27" s="3"/>
      <c r="N27" s="3"/>
      <c r="O27" s="3"/>
      <c r="P27" s="3"/>
      <c r="Q27" s="3"/>
      <c r="R27" s="3"/>
      <c r="S27" s="3"/>
      <c r="T27" s="3"/>
      <c r="U27" s="3"/>
      <c r="W27" s="190"/>
      <c r="X27" s="673" t="s">
        <v>375</v>
      </c>
      <c r="Y27" s="674"/>
      <c r="Z27" s="3"/>
      <c r="AA27" s="3"/>
      <c r="AB27" s="3"/>
      <c r="AC27" s="3"/>
      <c r="AD27" s="3"/>
      <c r="AE27" s="3"/>
      <c r="AF27" s="3"/>
      <c r="AG27" s="19"/>
      <c r="AH27" s="189" t="b">
        <v>1</v>
      </c>
    </row>
    <row r="28" spans="1:43" ht="16.149999999999999" customHeight="1">
      <c r="A28" s="2"/>
      <c r="B28" s="116"/>
      <c r="C28" s="3"/>
      <c r="D28" s="3"/>
      <c r="E28" s="3"/>
      <c r="F28" s="3"/>
      <c r="G28" s="3"/>
      <c r="H28" s="3"/>
      <c r="I28" s="3"/>
      <c r="J28" s="3"/>
      <c r="K28" s="3"/>
      <c r="L28" s="3"/>
      <c r="M28" s="3"/>
      <c r="N28" s="3"/>
      <c r="O28" s="3"/>
      <c r="P28" s="3"/>
      <c r="Q28" s="3"/>
      <c r="R28" s="3"/>
      <c r="S28" s="3"/>
      <c r="T28" s="3"/>
      <c r="U28" s="3"/>
      <c r="X28" s="28"/>
      <c r="Y28" s="28"/>
      <c r="Z28" s="3"/>
      <c r="AA28" s="3"/>
      <c r="AB28" s="3"/>
      <c r="AC28" s="3"/>
      <c r="AD28" s="3"/>
      <c r="AE28" s="3"/>
      <c r="AF28" s="3"/>
      <c r="AG28" s="19"/>
    </row>
    <row r="29" spans="1:43" ht="16.149999999999999" customHeight="1">
      <c r="A29" s="49"/>
      <c r="B29" s="158"/>
      <c r="D29" s="28"/>
      <c r="E29" s="28"/>
      <c r="G29" s="28"/>
      <c r="H29" s="28"/>
      <c r="N29" s="28"/>
      <c r="O29" s="28"/>
      <c r="Q29" s="28"/>
      <c r="R29" s="28"/>
      <c r="U29" s="49"/>
      <c r="AB29" s="49"/>
      <c r="AC29" s="49"/>
      <c r="AD29" s="49"/>
      <c r="AE29" s="49"/>
      <c r="AF29" s="49"/>
      <c r="AG29" s="49"/>
    </row>
    <row r="30" spans="1:43" ht="16.149999999999999" customHeight="1">
      <c r="A30" s="49"/>
      <c r="B30" s="158"/>
      <c r="D30" s="28"/>
      <c r="E30" s="28"/>
      <c r="G30" s="28"/>
      <c r="H30" s="28"/>
      <c r="N30" s="28"/>
      <c r="O30" s="28"/>
      <c r="Q30" s="28"/>
      <c r="R30" s="28"/>
      <c r="U30" s="49"/>
      <c r="AB30" s="49"/>
      <c r="AC30" s="49"/>
      <c r="AD30" s="49"/>
      <c r="AE30" s="49"/>
      <c r="AF30" s="49"/>
      <c r="AG30" s="49"/>
    </row>
    <row r="31" spans="1:43" ht="16.149999999999999" customHeight="1">
      <c r="A31" s="49"/>
      <c r="B31" s="158"/>
      <c r="D31" s="28"/>
      <c r="E31" s="28"/>
      <c r="G31" s="28"/>
      <c r="H31" s="28"/>
      <c r="N31" s="28"/>
      <c r="O31" s="28"/>
      <c r="Q31" s="28"/>
      <c r="R31" s="28"/>
      <c r="U31" s="49"/>
      <c r="AB31" s="49"/>
      <c r="AC31" s="49"/>
      <c r="AD31" s="49"/>
      <c r="AE31" s="49"/>
      <c r="AF31" s="49"/>
      <c r="AG31" s="49"/>
    </row>
    <row r="32" spans="1:43" ht="16.149999999999999" customHeight="1" thickBot="1">
      <c r="A32" s="2" t="s">
        <v>376</v>
      </c>
      <c r="B32" s="49"/>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row>
    <row r="33" spans="1:47" ht="16.149999999999999" customHeight="1">
      <c r="A33" s="27" t="s">
        <v>269</v>
      </c>
      <c r="B33" s="55"/>
      <c r="C33" s="55"/>
      <c r="D33" s="55"/>
      <c r="E33" s="55"/>
      <c r="F33" s="55"/>
      <c r="G33" s="55"/>
      <c r="H33" s="55"/>
      <c r="I33" s="55"/>
      <c r="J33" s="55"/>
      <c r="K33" s="55"/>
      <c r="L33" s="55"/>
      <c r="M33" s="56"/>
      <c r="N33" s="56"/>
      <c r="O33" s="56"/>
      <c r="P33" s="56"/>
      <c r="Q33" s="56"/>
      <c r="R33" s="56"/>
      <c r="S33" s="56"/>
      <c r="T33" s="56"/>
      <c r="U33" s="56"/>
      <c r="V33" s="56"/>
      <c r="W33" s="56"/>
      <c r="X33" s="56"/>
      <c r="Y33" s="56"/>
      <c r="Z33" s="56"/>
      <c r="AA33" s="56"/>
      <c r="AB33" s="642">
        <f>SUM(AB34,AB36)</f>
        <v>0</v>
      </c>
      <c r="AC33" s="642"/>
      <c r="AD33" s="642"/>
      <c r="AE33" s="642"/>
      <c r="AF33" s="642"/>
      <c r="AG33" s="37" t="s">
        <v>270</v>
      </c>
    </row>
    <row r="34" spans="1:47" ht="16.149999999999999" customHeight="1">
      <c r="A34" s="54"/>
      <c r="B34" s="670" t="s">
        <v>271</v>
      </c>
      <c r="C34" s="643"/>
      <c r="D34" s="643"/>
      <c r="E34" s="643"/>
      <c r="F34" s="643"/>
      <c r="G34" s="643"/>
      <c r="H34" s="643"/>
      <c r="I34" s="643"/>
      <c r="J34" s="643"/>
      <c r="K34" s="643"/>
      <c r="L34" s="643"/>
      <c r="M34" s="643"/>
      <c r="N34" s="643"/>
      <c r="O34" s="643"/>
      <c r="P34" s="643"/>
      <c r="Q34" s="643"/>
      <c r="R34" s="643"/>
      <c r="S34" s="643"/>
      <c r="T34" s="643"/>
      <c r="U34" s="643"/>
      <c r="V34" s="643"/>
      <c r="W34" s="643"/>
      <c r="X34" s="14"/>
      <c r="Y34" s="14" t="s">
        <v>272</v>
      </c>
      <c r="Z34" s="14"/>
      <c r="AA34" s="14"/>
      <c r="AB34" s="644">
        <f>AB35*V21*10</f>
        <v>0</v>
      </c>
      <c r="AC34" s="644"/>
      <c r="AD34" s="644"/>
      <c r="AE34" s="644"/>
      <c r="AF34" s="644"/>
      <c r="AG34" s="15" t="s">
        <v>270</v>
      </c>
    </row>
    <row r="35" spans="1:47" ht="16.149999999999999" customHeight="1">
      <c r="A35" s="53"/>
      <c r="B35" s="145"/>
      <c r="C35" s="671" t="s">
        <v>377</v>
      </c>
      <c r="D35" s="671"/>
      <c r="E35" s="671"/>
      <c r="F35" s="671"/>
      <c r="G35" s="671"/>
      <c r="H35" s="671"/>
      <c r="I35" s="671"/>
      <c r="J35" s="671"/>
      <c r="K35" s="671"/>
      <c r="L35" s="671"/>
      <c r="M35" s="671"/>
      <c r="N35" s="671"/>
      <c r="O35" s="671"/>
      <c r="P35" s="671"/>
      <c r="Q35" s="671"/>
      <c r="R35" s="671"/>
      <c r="S35" s="671"/>
      <c r="T35" s="671"/>
      <c r="U35" s="671"/>
      <c r="V35" s="671"/>
      <c r="W35" s="671"/>
      <c r="X35" s="671"/>
      <c r="Y35" s="671"/>
      <c r="Z35" s="671"/>
      <c r="AA35" s="671"/>
      <c r="AB35" s="672">
        <f>IF(AH27=TRUE,'様式96_外来・在宅ベースアップ評価料（Ⅱ）'!M81,'（参考）賃金引き上げ計画書作成のための計算シート'!M53)</f>
        <v>0</v>
      </c>
      <c r="AC35" s="672"/>
      <c r="AD35" s="672"/>
      <c r="AE35" s="672"/>
      <c r="AF35" s="672"/>
      <c r="AG35" s="17" t="s">
        <v>276</v>
      </c>
    </row>
    <row r="36" spans="1:47" ht="16.149999999999999" customHeight="1" thickBot="1">
      <c r="A36" s="53"/>
      <c r="B36" s="146" t="s">
        <v>378</v>
      </c>
      <c r="C36" s="59"/>
      <c r="D36" s="59"/>
      <c r="E36" s="59"/>
      <c r="F36" s="59"/>
      <c r="G36" s="59"/>
      <c r="H36" s="59"/>
      <c r="I36" s="59"/>
      <c r="J36" s="59"/>
      <c r="K36" s="59"/>
      <c r="L36" s="59"/>
      <c r="M36" s="59"/>
      <c r="N36" s="59"/>
      <c r="O36" s="59"/>
      <c r="P36" s="59"/>
      <c r="Q36" s="59"/>
      <c r="R36" s="59"/>
      <c r="S36" s="59"/>
      <c r="T36" s="59"/>
      <c r="U36" s="59"/>
      <c r="V36" s="59"/>
      <c r="W36" s="59"/>
      <c r="X36" s="147"/>
      <c r="Y36" s="147"/>
      <c r="Z36" s="147"/>
      <c r="AA36" s="147"/>
      <c r="AB36" s="675" t="str">
        <f>IFERROR(AA37*AB38*10+AF37*AB39*10,"-")</f>
        <v>-</v>
      </c>
      <c r="AC36" s="675"/>
      <c r="AD36" s="675"/>
      <c r="AE36" s="675"/>
      <c r="AF36" s="675"/>
      <c r="AG36" s="148" t="s">
        <v>270</v>
      </c>
    </row>
    <row r="37" spans="1:47" ht="16.149999999999999" customHeight="1" thickBot="1">
      <c r="A37" s="53"/>
      <c r="B37" s="149"/>
      <c r="C37" s="150" t="s">
        <v>379</v>
      </c>
      <c r="D37" s="151"/>
      <c r="E37" s="151"/>
      <c r="F37" s="151"/>
      <c r="G37" s="151"/>
      <c r="H37" s="151"/>
      <c r="I37" s="151"/>
      <c r="J37" s="151"/>
      <c r="K37" s="151"/>
      <c r="L37" s="151"/>
      <c r="M37" s="59"/>
      <c r="N37" s="59"/>
      <c r="O37" s="59"/>
      <c r="P37" s="59"/>
      <c r="Q37" s="117" t="s">
        <v>275</v>
      </c>
      <c r="R37" s="676" t="str">
        <f>IF(AH27=FALSE,"届出なし",IF('様式96_外来・在宅ベースアップ評価料（Ⅱ）'!AM108=1,'様式96_外来・在宅ベースアップ評価料（Ⅱ）'!F109,IF('様式96_外来・在宅ベースアップ評価料（Ⅱ）'!AM108=2,'様式96_外来・在宅ベースアップ評価料（Ⅱ）'!F110,IF('様式96_外来・在宅ベースアップ評価料（Ⅱ）'!AM108=3,'様式96_外来・在宅ベースアップ評価料（Ⅱ）'!F111,IF('様式96_外来・在宅ベースアップ評価料（Ⅱ）'!AM108=4,'様式96_外来・在宅ベースアップ評価料（Ⅱ）'!F112,IF('様式96_外来・在宅ベースアップ評価料（Ⅱ）'!AM108=5,'様式96_外来・在宅ベースアップ評価料（Ⅱ）'!F113,IF('様式96_外来・在宅ベースアップ評価料（Ⅱ）'!AM108=6,'様式96_外来・在宅ベースアップ評価料（Ⅱ）'!F114,IF('様式96_外来・在宅ベースアップ評価料（Ⅱ）'!AM108=8,'様式96_外来・在宅ベースアップ評価料（Ⅱ）'!F115,IF('様式96_外来・在宅ベースアップ評価料（Ⅱ）'!AM108=9,'様式96_外来・在宅ベースアップ評価料（Ⅱ）'!F116,"届出なし")))))))))</f>
        <v>届出なし</v>
      </c>
      <c r="S37" s="676"/>
      <c r="T37" s="676"/>
      <c r="U37" s="676"/>
      <c r="V37" s="676"/>
      <c r="W37" s="59" t="s">
        <v>132</v>
      </c>
      <c r="X37" s="677" t="s">
        <v>380</v>
      </c>
      <c r="Y37" s="678"/>
      <c r="Z37" s="678"/>
      <c r="AA37" s="139" t="str">
        <f>VLOOKUP(R37,'リスト（外来）'!C:D,2,FALSE)</f>
        <v>-</v>
      </c>
      <c r="AB37" s="152" t="s">
        <v>276</v>
      </c>
      <c r="AC37" s="678" t="s">
        <v>381</v>
      </c>
      <c r="AD37" s="678"/>
      <c r="AE37" s="678"/>
      <c r="AF37" s="139" t="str">
        <f>VLOOKUP(R37,'リスト（外来）'!C:E,3,FALSE)</f>
        <v>-</v>
      </c>
      <c r="AG37" s="153" t="s">
        <v>276</v>
      </c>
    </row>
    <row r="38" spans="1:47" ht="16.149999999999999" customHeight="1">
      <c r="A38" s="53"/>
      <c r="B38" s="149"/>
      <c r="C38" s="150" t="s">
        <v>382</v>
      </c>
      <c r="D38" s="154"/>
      <c r="E38" s="154"/>
      <c r="F38" s="154"/>
      <c r="G38" s="154"/>
      <c r="H38" s="154"/>
      <c r="I38" s="154"/>
      <c r="J38" s="154"/>
      <c r="K38" s="154"/>
      <c r="L38" s="154"/>
      <c r="M38" s="75"/>
      <c r="N38" s="75"/>
      <c r="O38" s="75"/>
      <c r="P38" s="118"/>
      <c r="Q38" s="118"/>
      <c r="R38" s="118"/>
      <c r="S38" s="119"/>
      <c r="T38" s="119"/>
      <c r="U38" s="119"/>
      <c r="V38" s="119"/>
      <c r="W38" s="119"/>
      <c r="X38" s="123"/>
      <c r="Y38" s="75"/>
      <c r="Z38" s="75"/>
      <c r="AA38" s="75"/>
      <c r="AB38" s="660" t="str">
        <f>IF(R37&lt;&gt;"届出なし",('様式96_外来・在宅ベースアップ評価料（Ⅱ）'!M58+'様式96_外来・在宅ベースアップ評価料（Ⅱ）'!M62+'様式96_外来・在宅ベースアップ評価料（Ⅱ）'!M64+'様式96_外来・在宅ベースアップ評価料（Ⅱ）'!M66+'様式96_外来・在宅ベースアップ評価料（Ⅱ）'!M70+'様式96_外来・在宅ベースアップ評価料（Ⅱ）'!M72)*V21,"-")</f>
        <v>-</v>
      </c>
      <c r="AC38" s="660"/>
      <c r="AD38" s="660"/>
      <c r="AE38" s="660"/>
      <c r="AF38" s="660"/>
      <c r="AG38" s="155" t="s">
        <v>278</v>
      </c>
    </row>
    <row r="39" spans="1:47" ht="16.149999999999999" customHeight="1">
      <c r="A39" s="16"/>
      <c r="B39" s="156"/>
      <c r="C39" s="150" t="s">
        <v>383</v>
      </c>
      <c r="D39" s="75"/>
      <c r="E39" s="75"/>
      <c r="F39" s="75"/>
      <c r="G39" s="75"/>
      <c r="H39" s="75"/>
      <c r="I39" s="75"/>
      <c r="J39" s="75"/>
      <c r="K39" s="75"/>
      <c r="L39" s="75"/>
      <c r="M39" s="75"/>
      <c r="N39" s="75"/>
      <c r="O39" s="75"/>
      <c r="P39" s="75"/>
      <c r="Q39" s="75"/>
      <c r="R39" s="75"/>
      <c r="S39" s="75"/>
      <c r="T39" s="75"/>
      <c r="U39" s="75"/>
      <c r="V39" s="75"/>
      <c r="W39" s="75"/>
      <c r="X39" s="75"/>
      <c r="Y39" s="75"/>
      <c r="Z39" s="75"/>
      <c r="AA39" s="75"/>
      <c r="AB39" s="624" t="str">
        <f>IF(R37&lt;&gt;"届出なし",('様式96_外来・在宅ベースアップ評価料（Ⅱ）'!M60+'様式96_外来・在宅ベースアップ評価料（Ⅱ）'!M68)*V21,"-")</f>
        <v>-</v>
      </c>
      <c r="AC39" s="624"/>
      <c r="AD39" s="624"/>
      <c r="AE39" s="624"/>
      <c r="AF39" s="624"/>
      <c r="AG39" s="155" t="s">
        <v>278</v>
      </c>
    </row>
    <row r="40" spans="1:47" ht="16.149999999999999" customHeight="1">
      <c r="A40" s="83"/>
      <c r="B40" s="39" t="s">
        <v>279</v>
      </c>
      <c r="C40" s="5"/>
      <c r="D40" s="5"/>
      <c r="E40" s="5"/>
      <c r="F40" s="5"/>
      <c r="G40" s="5"/>
      <c r="H40" s="5"/>
      <c r="I40" s="5"/>
      <c r="J40" s="5"/>
      <c r="K40" s="5"/>
      <c r="L40" s="5"/>
      <c r="M40" s="5"/>
      <c r="N40" s="5"/>
      <c r="O40" s="5"/>
      <c r="P40" s="5"/>
      <c r="Q40" s="5"/>
      <c r="R40" s="5"/>
      <c r="S40" s="5"/>
      <c r="T40" s="5"/>
      <c r="U40" s="5"/>
      <c r="V40" s="5"/>
      <c r="W40" s="5"/>
      <c r="X40" s="5"/>
      <c r="Y40" s="5"/>
      <c r="Z40" s="5"/>
      <c r="AA40" s="5"/>
      <c r="AB40" s="625"/>
      <c r="AC40" s="625"/>
      <c r="AD40" s="625"/>
      <c r="AE40" s="625"/>
      <c r="AF40" s="625"/>
      <c r="AG40" s="6" t="s">
        <v>280</v>
      </c>
    </row>
    <row r="41" spans="1:47" ht="16.149999999999999" customHeight="1" thickBot="1">
      <c r="A41" s="159" t="s">
        <v>281</v>
      </c>
      <c r="B41" s="160"/>
      <c r="C41" s="161"/>
      <c r="D41" s="160"/>
      <c r="E41" s="160"/>
      <c r="F41" s="160"/>
      <c r="G41" s="160"/>
      <c r="H41" s="160"/>
      <c r="I41" s="160"/>
      <c r="J41" s="160"/>
      <c r="K41" s="160"/>
      <c r="L41" s="160"/>
      <c r="M41" s="160"/>
      <c r="N41" s="160"/>
      <c r="O41" s="160"/>
      <c r="P41" s="160"/>
      <c r="Q41" s="160"/>
      <c r="R41" s="160"/>
      <c r="S41" s="160"/>
      <c r="T41" s="160"/>
      <c r="U41" s="160"/>
      <c r="V41" s="160"/>
      <c r="W41" s="160"/>
      <c r="X41" s="160"/>
      <c r="Y41" s="160"/>
      <c r="Z41" s="160"/>
      <c r="AA41" s="160"/>
      <c r="AB41" s="610"/>
      <c r="AC41" s="610"/>
      <c r="AD41" s="610"/>
      <c r="AE41" s="610"/>
      <c r="AF41" s="610"/>
      <c r="AG41" s="85" t="s">
        <v>280</v>
      </c>
    </row>
    <row r="42" spans="1:47" ht="16.149999999999999" customHeight="1" thickTop="1" thickBot="1">
      <c r="A42" s="7" t="s">
        <v>282</v>
      </c>
      <c r="B42" s="8"/>
      <c r="C42" s="8"/>
      <c r="D42" s="8"/>
      <c r="E42" s="8"/>
      <c r="F42" s="8"/>
      <c r="G42" s="8"/>
      <c r="H42" s="8"/>
      <c r="I42" s="8"/>
      <c r="J42" s="8"/>
      <c r="K42" s="8"/>
      <c r="L42" s="8"/>
      <c r="M42" s="8"/>
      <c r="N42" s="8"/>
      <c r="O42" s="8"/>
      <c r="P42" s="8"/>
      <c r="Q42" s="8"/>
      <c r="R42" s="8"/>
      <c r="S42" s="8"/>
      <c r="T42" s="8"/>
      <c r="U42" s="8"/>
      <c r="V42" s="8"/>
      <c r="W42" s="8"/>
      <c r="X42" s="8"/>
      <c r="Y42" s="8"/>
      <c r="Z42" s="8"/>
      <c r="AA42" s="8"/>
      <c r="AB42" s="609">
        <f>IFERROR(AB33-AB40+AB41,"")</f>
        <v>0</v>
      </c>
      <c r="AC42" s="609"/>
      <c r="AD42" s="609"/>
      <c r="AE42" s="609"/>
      <c r="AF42" s="609"/>
      <c r="AG42" s="9" t="s">
        <v>270</v>
      </c>
    </row>
    <row r="43" spans="1:47" ht="16.149999999999999" customHeight="1">
      <c r="A43" s="3"/>
      <c r="B43" s="116"/>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19"/>
    </row>
    <row r="44" spans="1:47" ht="16.149999999999999" customHeight="1">
      <c r="A44" s="3"/>
      <c r="B44" s="116"/>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19"/>
    </row>
    <row r="45" spans="1:47" ht="16.149999999999999" customHeight="1"/>
    <row r="46" spans="1:47" ht="16.149999999999999" customHeight="1" thickBot="1">
      <c r="A46" s="2" t="s">
        <v>384</v>
      </c>
    </row>
    <row r="47" spans="1:47" ht="16.149999999999999" customHeight="1">
      <c r="A47" s="10" t="s">
        <v>284</v>
      </c>
      <c r="B47" s="11"/>
      <c r="C47" s="11"/>
      <c r="D47" s="11"/>
      <c r="E47" s="11"/>
      <c r="F47" s="11"/>
      <c r="G47" s="11"/>
      <c r="H47" s="11"/>
      <c r="I47" s="11"/>
      <c r="J47" s="11"/>
      <c r="K47" s="11"/>
      <c r="L47" s="11"/>
      <c r="M47" s="11"/>
      <c r="N47" s="11"/>
      <c r="O47" s="11"/>
      <c r="P47" s="11"/>
      <c r="Q47" s="11"/>
      <c r="R47" s="11"/>
      <c r="S47" s="11"/>
      <c r="T47" s="11"/>
      <c r="U47" s="11"/>
      <c r="V47" s="11"/>
      <c r="W47" s="11"/>
      <c r="X47" s="11"/>
      <c r="Y47" s="11"/>
      <c r="Z47" s="11"/>
      <c r="AA47" s="11"/>
      <c r="AB47" s="617"/>
      <c r="AC47" s="617"/>
      <c r="AD47" s="617"/>
      <c r="AE47" s="617"/>
      <c r="AF47" s="617"/>
      <c r="AG47" s="127" t="s">
        <v>270</v>
      </c>
      <c r="AH47" s="189" t="str">
        <f>IF(AB42&gt;AB47,"NG","OK")</f>
        <v>OK</v>
      </c>
      <c r="AU47" s="261" t="str">
        <f>IF(AH47="NG","←（８）全体の賃金改善の見込み額は（７）算定金額の見込み（繰越額調整後）の値を上回るように設定してください","")</f>
        <v/>
      </c>
    </row>
    <row r="48" spans="1:47" ht="16.149999999999999" customHeight="1">
      <c r="A48" s="16"/>
      <c r="B48" s="57" t="s">
        <v>285</v>
      </c>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618">
        <f>AB42</f>
        <v>0</v>
      </c>
      <c r="AC48" s="618"/>
      <c r="AD48" s="618"/>
      <c r="AE48" s="618"/>
      <c r="AF48" s="618"/>
      <c r="AG48" s="128" t="s">
        <v>270</v>
      </c>
    </row>
    <row r="49" spans="1:45" ht="16.149999999999999" customHeight="1">
      <c r="A49" s="16"/>
      <c r="B49" s="57" t="s">
        <v>286</v>
      </c>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613"/>
      <c r="AC49" s="613"/>
      <c r="AD49" s="613"/>
      <c r="AE49" s="613"/>
      <c r="AF49" s="613"/>
      <c r="AG49" s="128" t="s">
        <v>270</v>
      </c>
    </row>
    <row r="50" spans="1:45" ht="16.149999999999999" customHeight="1">
      <c r="A50" s="16"/>
      <c r="B50" s="57" t="s">
        <v>287</v>
      </c>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613"/>
      <c r="AC50" s="613"/>
      <c r="AD50" s="613"/>
      <c r="AE50" s="613"/>
      <c r="AF50" s="613"/>
      <c r="AG50" s="128" t="s">
        <v>270</v>
      </c>
      <c r="AQ50" s="212"/>
    </row>
    <row r="51" spans="1:45" ht="16.149999999999999" customHeight="1" thickBot="1">
      <c r="A51" s="7"/>
      <c r="B51" s="78" t="s">
        <v>288</v>
      </c>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614">
        <f>AB47-SUM(AB48:AF50)</f>
        <v>0</v>
      </c>
      <c r="AC51" s="614"/>
      <c r="AD51" s="614"/>
      <c r="AE51" s="614"/>
      <c r="AF51" s="614"/>
      <c r="AG51" s="143" t="s">
        <v>270</v>
      </c>
    </row>
    <row r="52" spans="1:45" ht="16.149999999999999" customHeight="1">
      <c r="A52" s="3"/>
      <c r="B52" s="116"/>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19"/>
      <c r="AH52" s="4"/>
      <c r="AS52" s="4"/>
    </row>
    <row r="53" spans="1:45" ht="16.149999999999999" customHeight="1">
      <c r="A53" s="3"/>
      <c r="B53" s="116"/>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19"/>
      <c r="AH53" s="4"/>
      <c r="AS53" s="4"/>
    </row>
    <row r="54" spans="1:45" ht="16.149999999999999" customHeight="1">
      <c r="A54" s="3"/>
      <c r="B54" s="116"/>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19"/>
      <c r="AH54" s="4"/>
      <c r="AS54" s="4"/>
    </row>
    <row r="55" spans="1:45" ht="16.149999999999999" customHeight="1">
      <c r="A55" s="3"/>
      <c r="B55" s="116"/>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19"/>
      <c r="AH55" s="4"/>
      <c r="AS55" s="4"/>
    </row>
    <row r="56" spans="1:45" ht="16.149999999999999" customHeight="1">
      <c r="A56" s="3"/>
      <c r="B56" s="116"/>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19"/>
      <c r="AH56" s="4"/>
      <c r="AS56" s="4"/>
    </row>
    <row r="57" spans="1:45" ht="16.149999999999999" customHeight="1">
      <c r="A57" s="3"/>
      <c r="B57" s="116"/>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19"/>
      <c r="AH57" s="4"/>
      <c r="AS57" s="4"/>
    </row>
    <row r="58" spans="1:45" ht="16.149999999999999" customHeight="1">
      <c r="A58" s="3"/>
      <c r="B58" s="116"/>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19"/>
      <c r="AH58" s="4"/>
      <c r="AS58" s="4"/>
    </row>
    <row r="59" spans="1:45" ht="16.149999999999999" customHeight="1">
      <c r="A59" s="3"/>
      <c r="B59" s="116"/>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19"/>
      <c r="AH59" s="4"/>
      <c r="AS59" s="4"/>
    </row>
    <row r="60" spans="1:45" ht="16.149999999999999" customHeight="1">
      <c r="A60" s="3"/>
      <c r="B60" s="116"/>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19"/>
      <c r="AH60" s="4"/>
      <c r="AS60" s="4"/>
    </row>
    <row r="61" spans="1:45" ht="16.149999999999999" customHeight="1">
      <c r="A61" s="164" t="s">
        <v>1522</v>
      </c>
      <c r="B61" s="49"/>
      <c r="C61" s="49"/>
      <c r="D61" s="49"/>
      <c r="E61" s="49"/>
      <c r="F61" s="49"/>
      <c r="G61" s="49"/>
      <c r="H61" s="49"/>
      <c r="I61" s="49"/>
      <c r="J61" s="49"/>
      <c r="K61" s="49"/>
      <c r="L61" s="49"/>
      <c r="M61" s="49"/>
      <c r="N61" s="49"/>
      <c r="O61" s="49"/>
      <c r="P61" s="49"/>
      <c r="Q61" s="49"/>
      <c r="R61" s="49"/>
      <c r="S61" s="49"/>
      <c r="T61" s="49"/>
      <c r="U61" s="49"/>
      <c r="V61" s="49"/>
      <c r="W61" s="49"/>
      <c r="X61" s="49"/>
      <c r="Y61" s="49"/>
      <c r="Z61" s="49"/>
      <c r="AA61" s="19"/>
      <c r="AB61" s="19"/>
      <c r="AC61" s="19"/>
      <c r="AD61" s="19"/>
      <c r="AE61" s="19"/>
      <c r="AF61" s="49"/>
    </row>
    <row r="62" spans="1:45" ht="16.149999999999999" customHeight="1">
      <c r="A62" s="2"/>
      <c r="B62" s="3"/>
      <c r="C62" s="3"/>
      <c r="D62" s="3"/>
      <c r="E62" s="3"/>
      <c r="F62" s="3"/>
      <c r="G62" s="3"/>
      <c r="H62" s="3"/>
      <c r="I62" s="3"/>
      <c r="J62" s="3"/>
      <c r="K62" s="3"/>
      <c r="L62" s="3"/>
      <c r="M62" s="3"/>
      <c r="N62" s="3"/>
      <c r="O62" s="3"/>
      <c r="P62" s="3"/>
      <c r="Q62" s="3"/>
      <c r="R62" s="3"/>
      <c r="S62" s="3"/>
      <c r="T62" s="3"/>
      <c r="U62" s="3"/>
      <c r="V62" s="3"/>
      <c r="W62" s="3"/>
      <c r="X62" s="3"/>
      <c r="Y62" s="3"/>
      <c r="Z62" s="3"/>
      <c r="AA62" s="102"/>
      <c r="AB62" s="102"/>
      <c r="AC62" s="102"/>
      <c r="AD62" s="102"/>
      <c r="AE62" s="102"/>
      <c r="AF62" s="102"/>
      <c r="AG62" s="102"/>
      <c r="AH62" s="102"/>
      <c r="AI62" s="204"/>
      <c r="AS62" s="4"/>
    </row>
    <row r="63" spans="1:45" ht="16.149999999999999" customHeight="1">
      <c r="A63" s="2"/>
      <c r="B63" s="3"/>
      <c r="C63" s="3"/>
      <c r="D63" s="3"/>
      <c r="E63" s="3"/>
      <c r="F63" s="3"/>
      <c r="G63" s="3"/>
      <c r="H63" s="3"/>
      <c r="I63" s="3"/>
      <c r="J63" s="3"/>
      <c r="K63" s="3"/>
      <c r="L63" s="3"/>
      <c r="M63" s="3"/>
      <c r="N63" s="3"/>
      <c r="O63" s="3"/>
      <c r="P63" s="3"/>
      <c r="Q63" s="3"/>
      <c r="R63" s="3"/>
      <c r="S63" s="3"/>
      <c r="T63" s="3"/>
      <c r="U63" s="3"/>
      <c r="V63" s="3"/>
      <c r="W63" s="3"/>
      <c r="X63" s="3"/>
      <c r="Y63" s="3"/>
      <c r="Z63" s="3"/>
      <c r="AA63" s="102"/>
      <c r="AB63" s="102"/>
      <c r="AC63" s="102"/>
      <c r="AD63" s="102"/>
      <c r="AE63" s="102"/>
      <c r="AF63" s="102"/>
      <c r="AG63" s="102"/>
      <c r="AH63" s="102"/>
      <c r="AI63" s="204"/>
      <c r="AS63" s="4"/>
    </row>
    <row r="64" spans="1:45" ht="16.149999999999999" customHeight="1">
      <c r="A64" s="2"/>
      <c r="B64" s="3"/>
      <c r="C64" s="3"/>
      <c r="D64" s="3"/>
      <c r="E64" s="3"/>
      <c r="F64" s="3"/>
      <c r="G64" s="3"/>
      <c r="H64" s="3"/>
      <c r="I64" s="3"/>
      <c r="J64" s="3"/>
      <c r="K64" s="3"/>
      <c r="L64" s="3"/>
      <c r="M64" s="3"/>
      <c r="N64" s="3"/>
      <c r="O64" s="3"/>
      <c r="P64" s="3"/>
      <c r="Q64" s="3"/>
      <c r="R64" s="3"/>
      <c r="S64" s="3"/>
      <c r="T64" s="3"/>
      <c r="U64" s="3"/>
      <c r="V64" s="3"/>
      <c r="W64" s="3"/>
      <c r="X64" s="3"/>
      <c r="Y64" s="3"/>
      <c r="Z64" s="3"/>
      <c r="AA64" s="102"/>
      <c r="AB64" s="102"/>
      <c r="AC64" s="102"/>
      <c r="AD64" s="102"/>
      <c r="AE64" s="102"/>
      <c r="AF64" s="102"/>
      <c r="AG64" s="102"/>
      <c r="AH64" s="102"/>
      <c r="AI64" s="204"/>
      <c r="AS64" s="4"/>
    </row>
    <row r="65" spans="1:45" ht="16.149999999999999" customHeight="1">
      <c r="A65" s="2"/>
      <c r="B65" s="3"/>
      <c r="C65" s="3"/>
      <c r="D65" s="3"/>
      <c r="E65" s="3"/>
      <c r="F65" s="3"/>
      <c r="G65" s="3"/>
      <c r="H65" s="3"/>
      <c r="I65" s="3"/>
      <c r="J65" s="3"/>
      <c r="K65" s="3"/>
      <c r="L65" s="3"/>
      <c r="M65" s="3"/>
      <c r="N65" s="3"/>
      <c r="O65" s="3"/>
      <c r="P65" s="3"/>
      <c r="Q65" s="3"/>
      <c r="R65" s="3"/>
      <c r="S65" s="3"/>
      <c r="T65" s="3"/>
      <c r="U65" s="3"/>
      <c r="V65" s="3"/>
      <c r="W65" s="3"/>
      <c r="X65" s="3"/>
      <c r="Y65" s="3"/>
      <c r="Z65" s="3"/>
      <c r="AA65" s="102"/>
      <c r="AB65" s="102"/>
      <c r="AC65" s="102"/>
      <c r="AD65" s="102"/>
      <c r="AE65" s="102"/>
      <c r="AF65" s="102"/>
      <c r="AG65" s="102"/>
      <c r="AH65" s="102"/>
      <c r="AI65" s="204"/>
      <c r="AS65" s="4"/>
    </row>
    <row r="66" spans="1:45" ht="16.149999999999999" customHeight="1">
      <c r="A66" s="2"/>
      <c r="B66" s="3"/>
      <c r="C66" s="3"/>
      <c r="D66" s="3"/>
      <c r="E66" s="3"/>
      <c r="F66" s="3"/>
      <c r="G66" s="3"/>
      <c r="H66" s="3"/>
      <c r="I66" s="3"/>
      <c r="J66" s="3"/>
      <c r="K66" s="3"/>
      <c r="L66" s="3"/>
      <c r="M66" s="3"/>
      <c r="N66" s="3"/>
      <c r="O66" s="3"/>
      <c r="P66" s="3"/>
      <c r="Q66" s="3"/>
      <c r="R66" s="3"/>
      <c r="S66" s="3"/>
      <c r="T66" s="3"/>
      <c r="U66" s="3"/>
      <c r="V66" s="3"/>
      <c r="W66" s="3"/>
      <c r="X66" s="3"/>
      <c r="Y66" s="3"/>
      <c r="Z66" s="3"/>
      <c r="AA66" s="102"/>
      <c r="AB66" s="102"/>
      <c r="AC66" s="102"/>
      <c r="AD66" s="102"/>
      <c r="AE66" s="102"/>
      <c r="AF66" s="102"/>
      <c r="AG66" s="102"/>
      <c r="AH66" s="102"/>
      <c r="AI66" s="204"/>
      <c r="AS66" s="4"/>
    </row>
    <row r="67" spans="1:45" ht="16.149999999999999" customHeight="1">
      <c r="A67" s="2"/>
      <c r="B67" s="3"/>
      <c r="C67" s="3"/>
      <c r="D67" s="3"/>
      <c r="E67" s="3"/>
      <c r="F67" s="3"/>
      <c r="G67" s="3"/>
      <c r="H67" s="3"/>
      <c r="I67" s="3"/>
      <c r="J67" s="3"/>
      <c r="K67" s="3"/>
      <c r="L67" s="3"/>
      <c r="M67" s="3"/>
      <c r="N67" s="3"/>
      <c r="O67" s="3"/>
      <c r="P67" s="3"/>
      <c r="Q67" s="3"/>
      <c r="R67" s="3"/>
      <c r="S67" s="3"/>
      <c r="T67" s="3"/>
      <c r="U67" s="3"/>
      <c r="V67" s="3"/>
      <c r="W67" s="3"/>
      <c r="X67" s="3"/>
      <c r="Y67" s="3"/>
      <c r="Z67" s="3"/>
      <c r="AA67" s="102"/>
      <c r="AB67" s="102"/>
      <c r="AC67" s="102"/>
      <c r="AD67" s="102"/>
      <c r="AE67" s="102"/>
      <c r="AF67" s="102"/>
      <c r="AG67" s="102"/>
      <c r="AH67" s="102"/>
      <c r="AI67" s="204"/>
      <c r="AS67" s="4"/>
    </row>
    <row r="68" spans="1:45" ht="16.149999999999999" customHeight="1" thickBot="1">
      <c r="A68" s="2" t="s">
        <v>385</v>
      </c>
      <c r="B68" s="49"/>
      <c r="D68" s="49"/>
      <c r="E68" s="49"/>
      <c r="F68" s="49"/>
      <c r="G68" s="49"/>
      <c r="H68" s="49"/>
      <c r="I68" s="49"/>
      <c r="J68" s="49"/>
      <c r="K68" s="49"/>
      <c r="L68" s="49"/>
      <c r="M68" s="49"/>
      <c r="N68" s="49"/>
      <c r="O68" s="49"/>
      <c r="P68" s="49"/>
      <c r="Q68" s="49"/>
      <c r="R68" s="49"/>
      <c r="S68" s="49"/>
      <c r="T68" s="49"/>
      <c r="U68" s="49"/>
      <c r="V68" s="49"/>
      <c r="W68" s="49"/>
      <c r="X68" s="49"/>
      <c r="Y68" s="49"/>
      <c r="Z68" s="49"/>
      <c r="AA68" s="102"/>
      <c r="AB68" s="102"/>
      <c r="AC68" s="102"/>
      <c r="AD68" s="102"/>
      <c r="AE68" s="102"/>
      <c r="AF68" s="102"/>
      <c r="AG68" s="102"/>
      <c r="AH68" s="204"/>
      <c r="AI68" s="204"/>
    </row>
    <row r="69" spans="1:45" ht="16.149999999999999" customHeight="1">
      <c r="A69" s="115" t="s">
        <v>290</v>
      </c>
      <c r="B69" s="56"/>
      <c r="C69" s="36"/>
      <c r="D69" s="36"/>
      <c r="E69" s="36"/>
      <c r="F69" s="36"/>
      <c r="G69" s="36"/>
      <c r="H69" s="36"/>
      <c r="I69" s="36"/>
      <c r="J69" s="36"/>
      <c r="K69" s="36"/>
      <c r="L69" s="36"/>
      <c r="M69" s="36"/>
      <c r="N69" s="36"/>
      <c r="O69" s="36"/>
      <c r="P69" s="36"/>
      <c r="Q69" s="36"/>
      <c r="R69" s="36"/>
      <c r="S69" s="36"/>
      <c r="T69" s="36"/>
      <c r="U69" s="36"/>
      <c r="V69" s="36"/>
      <c r="W69" s="36"/>
      <c r="X69" s="36"/>
      <c r="Y69" s="36"/>
      <c r="Z69" s="36"/>
      <c r="AA69" s="77"/>
      <c r="AB69" s="634"/>
      <c r="AC69" s="634"/>
      <c r="AD69" s="634"/>
      <c r="AE69" s="634"/>
      <c r="AF69" s="634"/>
      <c r="AG69" s="79" t="s">
        <v>291</v>
      </c>
      <c r="AH69" s="194"/>
      <c r="AI69" s="194"/>
    </row>
    <row r="70" spans="1:45" ht="16.149999999999999" customHeight="1">
      <c r="A70" s="1" t="s">
        <v>292</v>
      </c>
      <c r="B70" s="75"/>
      <c r="C70" s="14"/>
      <c r="D70" s="14"/>
      <c r="E70" s="14"/>
      <c r="F70" s="14"/>
      <c r="G70" s="14"/>
      <c r="H70" s="14"/>
      <c r="I70" s="14"/>
      <c r="J70" s="14"/>
      <c r="K70" s="14"/>
      <c r="L70" s="14"/>
      <c r="M70" s="14"/>
      <c r="N70" s="14"/>
      <c r="O70" s="14"/>
      <c r="P70" s="14"/>
      <c r="Q70" s="14"/>
      <c r="R70" s="14"/>
      <c r="S70" s="14"/>
      <c r="T70" s="14"/>
      <c r="U70" s="14"/>
      <c r="V70" s="14"/>
      <c r="W70" s="14"/>
      <c r="X70" s="14"/>
      <c r="Y70" s="14"/>
      <c r="Z70" s="14"/>
      <c r="AA70" s="76"/>
      <c r="AB70" s="625"/>
      <c r="AC70" s="625"/>
      <c r="AD70" s="625"/>
      <c r="AE70" s="625"/>
      <c r="AF70" s="625"/>
      <c r="AG70" s="126" t="s">
        <v>270</v>
      </c>
    </row>
    <row r="71" spans="1:45" ht="16.149999999999999" customHeight="1">
      <c r="A71" s="1" t="s">
        <v>293</v>
      </c>
      <c r="B71" s="3"/>
      <c r="C71" s="3"/>
      <c r="D71" s="3"/>
      <c r="E71" s="3"/>
      <c r="F71" s="3"/>
      <c r="G71" s="3"/>
      <c r="H71" s="3"/>
      <c r="I71" s="3"/>
      <c r="J71" s="3"/>
      <c r="K71" s="3"/>
      <c r="L71" s="3"/>
      <c r="M71" s="3"/>
      <c r="N71" s="3"/>
      <c r="O71" s="3"/>
      <c r="P71" s="3"/>
      <c r="Q71" s="3"/>
      <c r="R71" s="3"/>
      <c r="S71" s="3"/>
      <c r="T71" s="3"/>
      <c r="U71" s="3"/>
      <c r="V71" s="3"/>
      <c r="W71" s="3"/>
      <c r="X71" s="3"/>
      <c r="Y71" s="3"/>
      <c r="Z71" s="3"/>
      <c r="AA71" s="3"/>
      <c r="AB71" s="633"/>
      <c r="AC71" s="633"/>
      <c r="AD71" s="633"/>
      <c r="AE71" s="633"/>
      <c r="AF71" s="633"/>
      <c r="AG71" s="181" t="s">
        <v>270</v>
      </c>
    </row>
    <row r="72" spans="1:45" ht="16.149999999999999" customHeight="1">
      <c r="A72" s="22" t="s">
        <v>294</v>
      </c>
      <c r="B72" s="5"/>
      <c r="C72" s="5"/>
      <c r="D72" s="5"/>
      <c r="E72" s="5"/>
      <c r="F72" s="5"/>
      <c r="G72" s="5"/>
      <c r="H72" s="5"/>
      <c r="I72" s="5"/>
      <c r="J72" s="5"/>
      <c r="K72" s="5"/>
      <c r="L72" s="5"/>
      <c r="M72" s="5"/>
      <c r="N72" s="5"/>
      <c r="O72" s="5"/>
      <c r="P72" s="5"/>
      <c r="Q72" s="5"/>
      <c r="R72" s="5"/>
      <c r="S72" s="5"/>
      <c r="T72" s="5"/>
      <c r="U72" s="5"/>
      <c r="V72" s="5"/>
      <c r="W72" s="5"/>
      <c r="X72" s="5"/>
      <c r="Y72" s="5"/>
      <c r="Z72" s="5"/>
      <c r="AA72" s="5"/>
      <c r="AB72" s="635">
        <f>AB71-AB70</f>
        <v>0</v>
      </c>
      <c r="AC72" s="635"/>
      <c r="AD72" s="635"/>
      <c r="AE72" s="635"/>
      <c r="AF72" s="635"/>
      <c r="AG72" s="181" t="s">
        <v>270</v>
      </c>
    </row>
    <row r="73" spans="1:45" ht="16.149999999999999" customHeight="1">
      <c r="A73" s="16"/>
      <c r="B73" s="39" t="s">
        <v>295</v>
      </c>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625"/>
      <c r="AC73" s="625"/>
      <c r="AD73" s="625"/>
      <c r="AE73" s="625"/>
      <c r="AF73" s="625"/>
      <c r="AG73" s="128" t="s">
        <v>270</v>
      </c>
    </row>
    <row r="74" spans="1:45" ht="16.149999999999999" customHeight="1" thickBot="1">
      <c r="A74" s="40"/>
      <c r="B74" s="104" t="s">
        <v>296</v>
      </c>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652"/>
      <c r="AC74" s="652"/>
      <c r="AD74" s="652"/>
      <c r="AE74" s="652"/>
      <c r="AF74" s="652"/>
      <c r="AG74" s="128" t="s">
        <v>297</v>
      </c>
    </row>
    <row r="75" spans="1:45" ht="16.149999999999999" customHeight="1" thickTop="1" thickBot="1">
      <c r="A75" s="90"/>
      <c r="B75" s="105" t="s">
        <v>298</v>
      </c>
      <c r="C75" s="106"/>
      <c r="D75" s="106"/>
      <c r="E75" s="106"/>
      <c r="F75" s="106"/>
      <c r="G75" s="106"/>
      <c r="H75" s="106"/>
      <c r="I75" s="106"/>
      <c r="J75" s="106"/>
      <c r="K75" s="106"/>
      <c r="L75" s="106"/>
      <c r="M75" s="106"/>
      <c r="N75" s="106"/>
      <c r="O75" s="106"/>
      <c r="P75" s="106"/>
      <c r="Q75" s="106"/>
      <c r="R75" s="106"/>
      <c r="S75" s="106"/>
      <c r="T75" s="106"/>
      <c r="U75" s="106"/>
      <c r="V75" s="106"/>
      <c r="W75" s="106"/>
      <c r="X75" s="106"/>
      <c r="Y75" s="106"/>
      <c r="Z75" s="106"/>
      <c r="AA75" s="106"/>
      <c r="AB75" s="631">
        <f>IFERROR(AB74/AB70*100,0)</f>
        <v>0</v>
      </c>
      <c r="AC75" s="631"/>
      <c r="AD75" s="631"/>
      <c r="AE75" s="631"/>
      <c r="AF75" s="631"/>
      <c r="AG75" s="162" t="s">
        <v>299</v>
      </c>
    </row>
    <row r="76" spans="1:45" ht="16.149999999999999" customHeight="1">
      <c r="F76" s="3"/>
      <c r="G76" s="3"/>
      <c r="H76" s="3"/>
      <c r="I76" s="3"/>
      <c r="J76" s="3"/>
      <c r="K76" s="3"/>
      <c r="L76" s="3"/>
      <c r="M76" s="3"/>
      <c r="N76" s="3"/>
      <c r="O76" s="3"/>
      <c r="P76" s="3"/>
      <c r="Q76" s="3"/>
      <c r="R76" s="3"/>
      <c r="S76" s="3"/>
      <c r="T76" s="3"/>
      <c r="U76" s="3"/>
      <c r="V76" s="3"/>
      <c r="W76" s="3"/>
      <c r="X76" s="3"/>
      <c r="Y76" s="3"/>
      <c r="Z76" s="3"/>
      <c r="AA76" s="3"/>
    </row>
    <row r="77" spans="1:45" ht="16.149999999999999" hidden="1" customHeight="1" outlineLevel="1" thickBot="1">
      <c r="A77" s="2" t="s">
        <v>386</v>
      </c>
      <c r="B77" s="49"/>
      <c r="C77" s="49"/>
      <c r="D77" s="49"/>
      <c r="E77" s="49"/>
      <c r="F77" s="49"/>
      <c r="G77" s="49"/>
      <c r="H77" s="49"/>
      <c r="I77" s="49"/>
      <c r="J77" s="49"/>
      <c r="K77" s="49"/>
      <c r="L77" s="49"/>
      <c r="M77" s="49"/>
      <c r="N77" s="49"/>
      <c r="O77" s="49"/>
      <c r="P77" s="49"/>
      <c r="Q77" s="49"/>
      <c r="R77" s="49"/>
      <c r="S77" s="49"/>
      <c r="T77" s="49"/>
      <c r="U77" s="49"/>
      <c r="V77" s="49"/>
      <c r="W77" s="49"/>
      <c r="X77" s="49"/>
      <c r="Y77" s="49"/>
      <c r="Z77" s="49"/>
      <c r="AA77" s="179"/>
      <c r="AB77" s="179"/>
      <c r="AC77" s="179"/>
      <c r="AD77" s="179"/>
      <c r="AE77" s="179"/>
      <c r="AF77" s="179"/>
      <c r="AG77" s="179"/>
      <c r="AH77" s="204"/>
      <c r="AI77" s="204"/>
    </row>
    <row r="78" spans="1:45" ht="16.149999999999999" hidden="1" customHeight="1" outlineLevel="1">
      <c r="A78" s="115" t="s">
        <v>301</v>
      </c>
      <c r="B78" s="56"/>
      <c r="C78" s="36"/>
      <c r="D78" s="36"/>
      <c r="E78" s="36"/>
      <c r="F78" s="36"/>
      <c r="G78" s="36"/>
      <c r="H78" s="36"/>
      <c r="I78" s="36"/>
      <c r="J78" s="36"/>
      <c r="K78" s="36"/>
      <c r="L78" s="36"/>
      <c r="M78" s="36"/>
      <c r="N78" s="36"/>
      <c r="O78" s="36"/>
      <c r="P78" s="36"/>
      <c r="Q78" s="36"/>
      <c r="R78" s="36"/>
      <c r="S78" s="36"/>
      <c r="T78" s="36"/>
      <c r="U78" s="36"/>
      <c r="V78" s="36"/>
      <c r="W78" s="36"/>
      <c r="X78" s="36"/>
      <c r="Y78" s="36"/>
      <c r="Z78" s="36"/>
      <c r="AA78" s="77"/>
      <c r="AB78" s="634"/>
      <c r="AC78" s="634"/>
      <c r="AD78" s="634"/>
      <c r="AE78" s="634"/>
      <c r="AF78" s="634"/>
      <c r="AG78" s="79" t="s">
        <v>291</v>
      </c>
      <c r="AH78" s="194"/>
      <c r="AI78" s="194"/>
    </row>
    <row r="79" spans="1:45" ht="16.149999999999999" hidden="1" customHeight="1" outlineLevel="1">
      <c r="A79" s="1" t="s">
        <v>302</v>
      </c>
      <c r="B79" s="75"/>
      <c r="C79" s="14"/>
      <c r="D79" s="14"/>
      <c r="E79" s="14"/>
      <c r="F79" s="14"/>
      <c r="G79" s="14"/>
      <c r="H79" s="14"/>
      <c r="I79" s="14"/>
      <c r="J79" s="14"/>
      <c r="K79" s="14"/>
      <c r="L79" s="14"/>
      <c r="M79" s="14"/>
      <c r="N79" s="14"/>
      <c r="O79" s="14"/>
      <c r="P79" s="14"/>
      <c r="Q79" s="14"/>
      <c r="R79" s="14"/>
      <c r="S79" s="14"/>
      <c r="T79" s="14"/>
      <c r="U79" s="14"/>
      <c r="V79" s="14"/>
      <c r="W79" s="14"/>
      <c r="X79" s="14"/>
      <c r="Y79" s="14"/>
      <c r="Z79" s="14"/>
      <c r="AA79" s="76"/>
      <c r="AB79" s="625"/>
      <c r="AC79" s="625"/>
      <c r="AD79" s="625"/>
      <c r="AE79" s="625"/>
      <c r="AF79" s="625"/>
      <c r="AG79" s="126" t="s">
        <v>270</v>
      </c>
    </row>
    <row r="80" spans="1:45" ht="16.149999999999999" hidden="1" customHeight="1" outlineLevel="1">
      <c r="A80" s="1" t="s">
        <v>303</v>
      </c>
      <c r="B80" s="3"/>
      <c r="C80" s="3"/>
      <c r="D80" s="3"/>
      <c r="E80" s="3"/>
      <c r="F80" s="3"/>
      <c r="G80" s="3"/>
      <c r="H80" s="3"/>
      <c r="I80" s="3"/>
      <c r="J80" s="3"/>
      <c r="K80" s="3"/>
      <c r="L80" s="3"/>
      <c r="M80" s="3"/>
      <c r="N80" s="3"/>
      <c r="O80" s="3"/>
      <c r="P80" s="3"/>
      <c r="Q80" s="3"/>
      <c r="R80" s="3"/>
      <c r="S80" s="3"/>
      <c r="T80" s="3"/>
      <c r="U80" s="3"/>
      <c r="V80" s="3"/>
      <c r="W80" s="3"/>
      <c r="X80" s="3"/>
      <c r="Y80" s="3"/>
      <c r="Z80" s="3"/>
      <c r="AA80" s="3"/>
      <c r="AB80" s="633"/>
      <c r="AC80" s="633"/>
      <c r="AD80" s="633"/>
      <c r="AE80" s="633"/>
      <c r="AF80" s="633"/>
      <c r="AG80" s="181" t="s">
        <v>270</v>
      </c>
    </row>
    <row r="81" spans="1:35" ht="16.149999999999999" hidden="1" customHeight="1" outlineLevel="1">
      <c r="A81" s="22" t="s">
        <v>304</v>
      </c>
      <c r="B81" s="5"/>
      <c r="C81" s="5"/>
      <c r="D81" s="5"/>
      <c r="E81" s="5"/>
      <c r="F81" s="5"/>
      <c r="G81" s="5"/>
      <c r="H81" s="5"/>
      <c r="I81" s="5"/>
      <c r="J81" s="5"/>
      <c r="K81" s="5"/>
      <c r="L81" s="5"/>
      <c r="M81" s="5"/>
      <c r="N81" s="5"/>
      <c r="O81" s="5"/>
      <c r="P81" s="5"/>
      <c r="Q81" s="5"/>
      <c r="R81" s="5"/>
      <c r="S81" s="5"/>
      <c r="T81" s="5"/>
      <c r="U81" s="5"/>
      <c r="V81" s="5"/>
      <c r="W81" s="5"/>
      <c r="X81" s="5"/>
      <c r="Y81" s="5"/>
      <c r="Z81" s="5"/>
      <c r="AA81" s="5"/>
      <c r="AB81" s="635">
        <f>AB80-AB79</f>
        <v>0</v>
      </c>
      <c r="AC81" s="635"/>
      <c r="AD81" s="635"/>
      <c r="AE81" s="635"/>
      <c r="AF81" s="635"/>
      <c r="AG81" s="181" t="s">
        <v>270</v>
      </c>
    </row>
    <row r="82" spans="1:35" ht="16.149999999999999" hidden="1" customHeight="1" outlineLevel="1">
      <c r="A82" s="16"/>
      <c r="B82" s="39" t="s">
        <v>305</v>
      </c>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625"/>
      <c r="AC82" s="625"/>
      <c r="AD82" s="625"/>
      <c r="AE82" s="625"/>
      <c r="AF82" s="625"/>
      <c r="AG82" s="128" t="s">
        <v>270</v>
      </c>
    </row>
    <row r="83" spans="1:35" ht="16.149999999999999" hidden="1" customHeight="1" outlineLevel="1" thickBot="1">
      <c r="A83" s="40"/>
      <c r="B83" s="104" t="s">
        <v>306</v>
      </c>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652"/>
      <c r="AC83" s="652"/>
      <c r="AD83" s="652"/>
      <c r="AE83" s="652"/>
      <c r="AF83" s="652"/>
      <c r="AG83" s="128" t="s">
        <v>297</v>
      </c>
    </row>
    <row r="84" spans="1:35" ht="16.350000000000001" hidden="1" customHeight="1" outlineLevel="1" thickTop="1" thickBot="1">
      <c r="A84" s="90"/>
      <c r="B84" s="105" t="s">
        <v>307</v>
      </c>
      <c r="C84" s="106"/>
      <c r="D84" s="106"/>
      <c r="E84" s="106"/>
      <c r="F84" s="106"/>
      <c r="G84" s="106"/>
      <c r="H84" s="106"/>
      <c r="I84" s="106"/>
      <c r="J84" s="106"/>
      <c r="K84" s="106"/>
      <c r="L84" s="106"/>
      <c r="M84" s="106"/>
      <c r="N84" s="106"/>
      <c r="O84" s="106"/>
      <c r="P84" s="106"/>
      <c r="Q84" s="106"/>
      <c r="R84" s="106"/>
      <c r="S84" s="106"/>
      <c r="T84" s="106"/>
      <c r="U84" s="106"/>
      <c r="V84" s="106"/>
      <c r="W84" s="106"/>
      <c r="X84" s="106"/>
      <c r="Y84" s="106"/>
      <c r="Z84" s="106"/>
      <c r="AA84" s="106"/>
      <c r="AB84" s="631">
        <f>IFERROR(AB83/AB79*100,0)</f>
        <v>0</v>
      </c>
      <c r="AC84" s="631"/>
      <c r="AD84" s="631"/>
      <c r="AE84" s="631"/>
      <c r="AF84" s="631"/>
      <c r="AG84" s="162" t="s">
        <v>299</v>
      </c>
    </row>
    <row r="85" spans="1:35" ht="16.350000000000001" hidden="1" customHeight="1" outlineLevel="1"/>
    <row r="86" spans="1:35" ht="16.149999999999999" hidden="1" customHeight="1" outlineLevel="1" thickBot="1">
      <c r="A86" s="2" t="s">
        <v>387</v>
      </c>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655"/>
      <c r="AB86" s="655"/>
      <c r="AC86" s="655"/>
      <c r="AD86" s="655"/>
      <c r="AE86" s="655"/>
      <c r="AF86" s="655"/>
      <c r="AG86" s="655"/>
      <c r="AH86" s="204"/>
      <c r="AI86" s="204"/>
    </row>
    <row r="87" spans="1:35" ht="16.149999999999999" hidden="1" customHeight="1" outlineLevel="1">
      <c r="A87" s="115" t="s">
        <v>309</v>
      </c>
      <c r="B87" s="56"/>
      <c r="C87" s="36"/>
      <c r="D87" s="36"/>
      <c r="E87" s="36"/>
      <c r="F87" s="36"/>
      <c r="G87" s="36"/>
      <c r="H87" s="36"/>
      <c r="I87" s="36"/>
      <c r="J87" s="36"/>
      <c r="K87" s="36"/>
      <c r="L87" s="36"/>
      <c r="M87" s="36"/>
      <c r="N87" s="36"/>
      <c r="O87" s="36"/>
      <c r="P87" s="36"/>
      <c r="Q87" s="36"/>
      <c r="R87" s="36"/>
      <c r="S87" s="36"/>
      <c r="T87" s="36"/>
      <c r="U87" s="36"/>
      <c r="V87" s="36"/>
      <c r="W87" s="36"/>
      <c r="X87" s="36"/>
      <c r="Y87" s="36"/>
      <c r="Z87" s="36"/>
      <c r="AA87" s="77"/>
      <c r="AB87" s="634"/>
      <c r="AC87" s="634"/>
      <c r="AD87" s="634"/>
      <c r="AE87" s="634"/>
      <c r="AF87" s="634"/>
      <c r="AG87" s="79" t="s">
        <v>291</v>
      </c>
      <c r="AH87" s="194"/>
      <c r="AI87" s="194"/>
    </row>
    <row r="88" spans="1:35" ht="16.149999999999999" hidden="1" customHeight="1" outlineLevel="1">
      <c r="A88" s="1" t="s">
        <v>310</v>
      </c>
      <c r="B88" s="75"/>
      <c r="C88" s="14"/>
      <c r="D88" s="14"/>
      <c r="E88" s="14"/>
      <c r="F88" s="14"/>
      <c r="G88" s="14"/>
      <c r="H88" s="14"/>
      <c r="I88" s="14"/>
      <c r="J88" s="14"/>
      <c r="K88" s="14"/>
      <c r="L88" s="14"/>
      <c r="M88" s="14"/>
      <c r="N88" s="14"/>
      <c r="O88" s="14"/>
      <c r="P88" s="14"/>
      <c r="Q88" s="14"/>
      <c r="R88" s="14"/>
      <c r="S88" s="14"/>
      <c r="T88" s="14"/>
      <c r="U88" s="14"/>
      <c r="V88" s="14"/>
      <c r="W88" s="14"/>
      <c r="X88" s="14"/>
      <c r="Y88" s="14"/>
      <c r="Z88" s="14"/>
      <c r="AA88" s="76"/>
      <c r="AB88" s="625"/>
      <c r="AC88" s="625"/>
      <c r="AD88" s="625"/>
      <c r="AE88" s="625"/>
      <c r="AF88" s="625"/>
      <c r="AG88" s="126" t="s">
        <v>270</v>
      </c>
    </row>
    <row r="89" spans="1:35" ht="16.149999999999999" hidden="1" customHeight="1" outlineLevel="1">
      <c r="A89" s="1" t="s">
        <v>311</v>
      </c>
      <c r="B89" s="3"/>
      <c r="C89" s="3"/>
      <c r="D89" s="3"/>
      <c r="E89" s="3"/>
      <c r="F89" s="3"/>
      <c r="G89" s="3"/>
      <c r="H89" s="3"/>
      <c r="I89" s="3"/>
      <c r="J89" s="3"/>
      <c r="K89" s="3"/>
      <c r="L89" s="3"/>
      <c r="M89" s="3"/>
      <c r="N89" s="3"/>
      <c r="O89" s="3"/>
      <c r="P89" s="3"/>
      <c r="Q89" s="3"/>
      <c r="R89" s="3"/>
      <c r="S89" s="3"/>
      <c r="T89" s="3"/>
      <c r="U89" s="3"/>
      <c r="V89" s="3"/>
      <c r="W89" s="3"/>
      <c r="X89" s="3"/>
      <c r="Y89" s="3"/>
      <c r="Z89" s="3"/>
      <c r="AA89" s="3"/>
      <c r="AB89" s="633"/>
      <c r="AC89" s="633"/>
      <c r="AD89" s="633"/>
      <c r="AE89" s="633"/>
      <c r="AF89" s="633"/>
      <c r="AG89" s="181" t="s">
        <v>270</v>
      </c>
    </row>
    <row r="90" spans="1:35" ht="16.149999999999999" hidden="1" customHeight="1" outlineLevel="1">
      <c r="A90" s="22" t="s">
        <v>312</v>
      </c>
      <c r="B90" s="5"/>
      <c r="C90" s="5"/>
      <c r="D90" s="5"/>
      <c r="E90" s="5"/>
      <c r="F90" s="5"/>
      <c r="G90" s="5"/>
      <c r="H90" s="5"/>
      <c r="I90" s="5"/>
      <c r="J90" s="5"/>
      <c r="K90" s="5"/>
      <c r="L90" s="5"/>
      <c r="M90" s="5"/>
      <c r="N90" s="5"/>
      <c r="O90" s="5"/>
      <c r="P90" s="5"/>
      <c r="Q90" s="5"/>
      <c r="R90" s="5"/>
      <c r="S90" s="5"/>
      <c r="T90" s="5"/>
      <c r="U90" s="5"/>
      <c r="V90" s="5"/>
      <c r="W90" s="5"/>
      <c r="X90" s="5"/>
      <c r="Y90" s="5"/>
      <c r="Z90" s="5"/>
      <c r="AA90" s="5"/>
      <c r="AB90" s="635">
        <f>AB89-AB88</f>
        <v>0</v>
      </c>
      <c r="AC90" s="635"/>
      <c r="AD90" s="635"/>
      <c r="AE90" s="635"/>
      <c r="AF90" s="635"/>
      <c r="AG90" s="181" t="s">
        <v>270</v>
      </c>
    </row>
    <row r="91" spans="1:35" ht="16.149999999999999" hidden="1" customHeight="1" outlineLevel="1">
      <c r="A91" s="16"/>
      <c r="B91" s="39" t="s">
        <v>313</v>
      </c>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625"/>
      <c r="AC91" s="625"/>
      <c r="AD91" s="625"/>
      <c r="AE91" s="625"/>
      <c r="AF91" s="625"/>
      <c r="AG91" s="128" t="s">
        <v>270</v>
      </c>
    </row>
    <row r="92" spans="1:35" ht="16.149999999999999" hidden="1" customHeight="1" outlineLevel="1" thickBot="1">
      <c r="A92" s="40"/>
      <c r="B92" s="104" t="s">
        <v>314</v>
      </c>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652"/>
      <c r="AC92" s="652"/>
      <c r="AD92" s="652"/>
      <c r="AE92" s="652"/>
      <c r="AF92" s="652"/>
      <c r="AG92" s="128" t="s">
        <v>297</v>
      </c>
    </row>
    <row r="93" spans="1:35" ht="16.350000000000001" hidden="1" customHeight="1" outlineLevel="1" thickTop="1" thickBot="1">
      <c r="A93" s="90"/>
      <c r="B93" s="105" t="s">
        <v>315</v>
      </c>
      <c r="C93" s="106"/>
      <c r="D93" s="106"/>
      <c r="E93" s="106"/>
      <c r="F93" s="106"/>
      <c r="G93" s="106"/>
      <c r="H93" s="106"/>
      <c r="I93" s="106"/>
      <c r="J93" s="106"/>
      <c r="K93" s="106"/>
      <c r="L93" s="106"/>
      <c r="M93" s="106"/>
      <c r="N93" s="106"/>
      <c r="O93" s="106"/>
      <c r="P93" s="106"/>
      <c r="Q93" s="106"/>
      <c r="R93" s="106"/>
      <c r="S93" s="106"/>
      <c r="T93" s="106"/>
      <c r="U93" s="106"/>
      <c r="V93" s="106"/>
      <c r="W93" s="106"/>
      <c r="X93" s="106"/>
      <c r="Y93" s="106"/>
      <c r="Z93" s="106"/>
      <c r="AA93" s="106"/>
      <c r="AB93" s="631">
        <f>IFERROR(AB92/AB88*100,0)</f>
        <v>0</v>
      </c>
      <c r="AC93" s="631"/>
      <c r="AD93" s="631"/>
      <c r="AE93" s="631"/>
      <c r="AF93" s="631"/>
      <c r="AG93" s="162" t="s">
        <v>299</v>
      </c>
    </row>
    <row r="94" spans="1:35" ht="16.350000000000001" hidden="1" customHeight="1" outlineLevel="1"/>
    <row r="95" spans="1:35" ht="16.149999999999999" hidden="1" customHeight="1" outlineLevel="1" thickBot="1">
      <c r="A95" s="2" t="s">
        <v>388</v>
      </c>
      <c r="B95" s="49"/>
      <c r="C95" s="49"/>
      <c r="D95" s="49"/>
      <c r="E95" s="49"/>
      <c r="F95" s="49"/>
      <c r="G95" s="49"/>
      <c r="H95" s="49"/>
      <c r="I95" s="49"/>
      <c r="J95" s="49"/>
      <c r="K95" s="49"/>
      <c r="L95" s="49"/>
      <c r="M95" s="49"/>
      <c r="N95" s="49"/>
      <c r="O95" s="49"/>
      <c r="P95" s="49"/>
      <c r="Q95" s="49"/>
      <c r="R95" s="49"/>
      <c r="S95" s="49"/>
      <c r="T95" s="49"/>
      <c r="U95" s="49"/>
      <c r="V95" s="49"/>
      <c r="W95" s="49"/>
      <c r="X95" s="49"/>
      <c r="Y95" s="49"/>
      <c r="Z95" s="49"/>
      <c r="AA95" s="655"/>
      <c r="AB95" s="655"/>
      <c r="AC95" s="655"/>
      <c r="AD95" s="655"/>
      <c r="AE95" s="655"/>
      <c r="AF95" s="655"/>
      <c r="AG95" s="655"/>
      <c r="AH95" s="204"/>
      <c r="AI95" s="204"/>
    </row>
    <row r="96" spans="1:35" ht="16.149999999999999" hidden="1" customHeight="1" outlineLevel="1">
      <c r="A96" s="115" t="s">
        <v>317</v>
      </c>
      <c r="B96" s="56"/>
      <c r="C96" s="36"/>
      <c r="D96" s="36"/>
      <c r="E96" s="36"/>
      <c r="F96" s="36"/>
      <c r="G96" s="36"/>
      <c r="H96" s="36"/>
      <c r="I96" s="36"/>
      <c r="J96" s="36"/>
      <c r="K96" s="36"/>
      <c r="L96" s="36"/>
      <c r="M96" s="36"/>
      <c r="N96" s="36"/>
      <c r="O96" s="36"/>
      <c r="P96" s="36"/>
      <c r="Q96" s="36"/>
      <c r="R96" s="36"/>
      <c r="S96" s="36"/>
      <c r="T96" s="36"/>
      <c r="U96" s="36"/>
      <c r="V96" s="36"/>
      <c r="W96" s="36"/>
      <c r="X96" s="36"/>
      <c r="Y96" s="36"/>
      <c r="Z96" s="36"/>
      <c r="AA96" s="77"/>
      <c r="AB96" s="634"/>
      <c r="AC96" s="634"/>
      <c r="AD96" s="634"/>
      <c r="AE96" s="634"/>
      <c r="AF96" s="634"/>
      <c r="AG96" s="79" t="s">
        <v>291</v>
      </c>
      <c r="AH96" s="194"/>
      <c r="AI96" s="194"/>
    </row>
    <row r="97" spans="1:35" ht="16.149999999999999" hidden="1" customHeight="1" outlineLevel="1">
      <c r="A97" s="1" t="s">
        <v>318</v>
      </c>
      <c r="B97" s="75"/>
      <c r="C97" s="14"/>
      <c r="D97" s="14"/>
      <c r="E97" s="14"/>
      <c r="F97" s="14"/>
      <c r="G97" s="14"/>
      <c r="H97" s="14"/>
      <c r="I97" s="14"/>
      <c r="J97" s="14"/>
      <c r="K97" s="14"/>
      <c r="L97" s="14"/>
      <c r="M97" s="14"/>
      <c r="N97" s="14"/>
      <c r="O97" s="14"/>
      <c r="P97" s="14"/>
      <c r="Q97" s="14"/>
      <c r="R97" s="14"/>
      <c r="S97" s="14"/>
      <c r="T97" s="14"/>
      <c r="U97" s="14"/>
      <c r="V97" s="14"/>
      <c r="W97" s="14"/>
      <c r="X97" s="14"/>
      <c r="Y97" s="14"/>
      <c r="Z97" s="14"/>
      <c r="AA97" s="76"/>
      <c r="AB97" s="625"/>
      <c r="AC97" s="625"/>
      <c r="AD97" s="625"/>
      <c r="AE97" s="625"/>
      <c r="AF97" s="625"/>
      <c r="AG97" s="126" t="s">
        <v>270</v>
      </c>
    </row>
    <row r="98" spans="1:35" ht="16.149999999999999" hidden="1" customHeight="1" outlineLevel="1">
      <c r="A98" s="1" t="s">
        <v>319</v>
      </c>
      <c r="B98" s="3"/>
      <c r="C98" s="3"/>
      <c r="D98" s="3"/>
      <c r="E98" s="3"/>
      <c r="F98" s="3"/>
      <c r="G98" s="3"/>
      <c r="H98" s="3"/>
      <c r="I98" s="3"/>
      <c r="J98" s="3"/>
      <c r="K98" s="3"/>
      <c r="L98" s="3"/>
      <c r="M98" s="3"/>
      <c r="N98" s="3"/>
      <c r="O98" s="3"/>
      <c r="P98" s="3"/>
      <c r="Q98" s="3"/>
      <c r="R98" s="3"/>
      <c r="S98" s="3"/>
      <c r="T98" s="3"/>
      <c r="U98" s="3"/>
      <c r="V98" s="3"/>
      <c r="W98" s="3"/>
      <c r="X98" s="3"/>
      <c r="Y98" s="3"/>
      <c r="Z98" s="3"/>
      <c r="AA98" s="3"/>
      <c r="AB98" s="633"/>
      <c r="AC98" s="633"/>
      <c r="AD98" s="633"/>
      <c r="AE98" s="633"/>
      <c r="AF98" s="633"/>
      <c r="AG98" s="181" t="s">
        <v>270</v>
      </c>
    </row>
    <row r="99" spans="1:35" ht="16.149999999999999" hidden="1" customHeight="1" outlineLevel="1">
      <c r="A99" s="22" t="s">
        <v>320</v>
      </c>
      <c r="B99" s="5"/>
      <c r="C99" s="5"/>
      <c r="D99" s="5"/>
      <c r="E99" s="5"/>
      <c r="F99" s="5"/>
      <c r="G99" s="5"/>
      <c r="H99" s="5"/>
      <c r="I99" s="5"/>
      <c r="J99" s="5"/>
      <c r="K99" s="5"/>
      <c r="L99" s="5"/>
      <c r="M99" s="5"/>
      <c r="N99" s="5"/>
      <c r="O99" s="5"/>
      <c r="P99" s="5"/>
      <c r="Q99" s="5"/>
      <c r="R99" s="5"/>
      <c r="S99" s="5"/>
      <c r="T99" s="5"/>
      <c r="U99" s="5"/>
      <c r="V99" s="5"/>
      <c r="W99" s="5"/>
      <c r="X99" s="5"/>
      <c r="Y99" s="5"/>
      <c r="Z99" s="5"/>
      <c r="AA99" s="5"/>
      <c r="AB99" s="635">
        <f>AB98-AB97</f>
        <v>0</v>
      </c>
      <c r="AC99" s="635"/>
      <c r="AD99" s="635"/>
      <c r="AE99" s="635"/>
      <c r="AF99" s="635"/>
      <c r="AG99" s="181" t="s">
        <v>270</v>
      </c>
    </row>
    <row r="100" spans="1:35" ht="16.149999999999999" hidden="1" customHeight="1" outlineLevel="1">
      <c r="A100" s="16"/>
      <c r="B100" s="39" t="s">
        <v>321</v>
      </c>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625"/>
      <c r="AC100" s="625"/>
      <c r="AD100" s="625"/>
      <c r="AE100" s="625"/>
      <c r="AF100" s="625"/>
      <c r="AG100" s="128" t="s">
        <v>270</v>
      </c>
    </row>
    <row r="101" spans="1:35" ht="16.350000000000001" hidden="1" customHeight="1" outlineLevel="1" thickBot="1">
      <c r="A101" s="40"/>
      <c r="B101" s="104" t="s">
        <v>322</v>
      </c>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652"/>
      <c r="AC101" s="652"/>
      <c r="AD101" s="652"/>
      <c r="AE101" s="652"/>
      <c r="AF101" s="652"/>
      <c r="AG101" s="128" t="s">
        <v>297</v>
      </c>
    </row>
    <row r="102" spans="1:35" ht="16.350000000000001" hidden="1" customHeight="1" outlineLevel="1" thickTop="1" thickBot="1">
      <c r="A102" s="90"/>
      <c r="B102" s="105" t="s">
        <v>323</v>
      </c>
      <c r="C102" s="106"/>
      <c r="D102" s="106"/>
      <c r="E102" s="106"/>
      <c r="F102" s="106"/>
      <c r="G102" s="106"/>
      <c r="H102" s="106"/>
      <c r="I102" s="106"/>
      <c r="J102" s="106"/>
      <c r="K102" s="106"/>
      <c r="L102" s="106"/>
      <c r="M102" s="106"/>
      <c r="N102" s="106"/>
      <c r="O102" s="106"/>
      <c r="P102" s="106"/>
      <c r="Q102" s="106"/>
      <c r="R102" s="106"/>
      <c r="S102" s="106"/>
      <c r="T102" s="106"/>
      <c r="U102" s="106"/>
      <c r="V102" s="106"/>
      <c r="W102" s="106"/>
      <c r="X102" s="106"/>
      <c r="Y102" s="106"/>
      <c r="Z102" s="106"/>
      <c r="AA102" s="106"/>
      <c r="AB102" s="631">
        <f>IFERROR(AB101/AB97*100,0)</f>
        <v>0</v>
      </c>
      <c r="AC102" s="631"/>
      <c r="AD102" s="631"/>
      <c r="AE102" s="631"/>
      <c r="AF102" s="631"/>
      <c r="AG102" s="162" t="s">
        <v>299</v>
      </c>
    </row>
    <row r="103" spans="1:35" ht="16.350000000000001" hidden="1" customHeight="1" outlineLevel="1"/>
    <row r="104" spans="1:35" ht="16.149999999999999" hidden="1" customHeight="1" outlineLevel="1" thickBot="1">
      <c r="A104" s="2" t="s">
        <v>332</v>
      </c>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655"/>
      <c r="AB104" s="655"/>
      <c r="AC104" s="655"/>
      <c r="AD104" s="655"/>
      <c r="AE104" s="655"/>
      <c r="AF104" s="655"/>
      <c r="AG104" s="655"/>
      <c r="AH104" s="204"/>
      <c r="AI104" s="204"/>
    </row>
    <row r="105" spans="1:35" ht="16.149999999999999" hidden="1" customHeight="1" outlineLevel="1">
      <c r="A105" s="115" t="s">
        <v>389</v>
      </c>
      <c r="B105" s="56"/>
      <c r="C105" s="36"/>
      <c r="D105" s="36"/>
      <c r="E105" s="36"/>
      <c r="F105" s="36"/>
      <c r="G105" s="36"/>
      <c r="H105" s="36"/>
      <c r="I105" s="36"/>
      <c r="J105" s="36"/>
      <c r="K105" s="36"/>
      <c r="L105" s="36"/>
      <c r="M105" s="36"/>
      <c r="N105" s="36"/>
      <c r="O105" s="36"/>
      <c r="P105" s="36"/>
      <c r="Q105" s="36"/>
      <c r="R105" s="36"/>
      <c r="S105" s="36"/>
      <c r="T105" s="36"/>
      <c r="U105" s="36"/>
      <c r="V105" s="36"/>
      <c r="W105" s="36"/>
      <c r="X105" s="36"/>
      <c r="Y105" s="36"/>
      <c r="Z105" s="36"/>
      <c r="AA105" s="77"/>
      <c r="AB105" s="634"/>
      <c r="AC105" s="634"/>
      <c r="AD105" s="634"/>
      <c r="AE105" s="634"/>
      <c r="AF105" s="634"/>
      <c r="AG105" s="79" t="s">
        <v>291</v>
      </c>
      <c r="AH105" s="194"/>
      <c r="AI105" s="194"/>
    </row>
    <row r="106" spans="1:35" ht="16.149999999999999" hidden="1" customHeight="1" outlineLevel="1">
      <c r="A106" s="1" t="s">
        <v>390</v>
      </c>
      <c r="B106" s="75"/>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c r="AA106" s="76"/>
      <c r="AB106" s="625"/>
      <c r="AC106" s="625"/>
      <c r="AD106" s="625"/>
      <c r="AE106" s="625"/>
      <c r="AF106" s="625"/>
      <c r="AG106" s="126" t="s">
        <v>270</v>
      </c>
    </row>
    <row r="107" spans="1:35" ht="16.149999999999999" hidden="1" customHeight="1" outlineLevel="1">
      <c r="A107" s="1" t="s">
        <v>391</v>
      </c>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633"/>
      <c r="AC107" s="633"/>
      <c r="AD107" s="633"/>
      <c r="AE107" s="633"/>
      <c r="AF107" s="633"/>
      <c r="AG107" s="181" t="s">
        <v>270</v>
      </c>
    </row>
    <row r="108" spans="1:35" ht="16.149999999999999" hidden="1" customHeight="1" outlineLevel="1">
      <c r="A108" s="22" t="s">
        <v>328</v>
      </c>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635">
        <f>AB107-AB106</f>
        <v>0</v>
      </c>
      <c r="AC108" s="635"/>
      <c r="AD108" s="635"/>
      <c r="AE108" s="635"/>
      <c r="AF108" s="635"/>
      <c r="AG108" s="181" t="s">
        <v>270</v>
      </c>
    </row>
    <row r="109" spans="1:35" ht="16.149999999999999" hidden="1" customHeight="1" outlineLevel="1">
      <c r="A109" s="16"/>
      <c r="B109" s="39" t="s">
        <v>329</v>
      </c>
      <c r="C109" s="23"/>
      <c r="D109" s="23"/>
      <c r="E109" s="23"/>
      <c r="F109" s="23"/>
      <c r="G109" s="23"/>
      <c r="H109" s="23"/>
      <c r="I109" s="23"/>
      <c r="J109" s="23"/>
      <c r="K109" s="23"/>
      <c r="L109" s="23"/>
      <c r="M109" s="23"/>
      <c r="N109" s="23"/>
      <c r="O109" s="23"/>
      <c r="P109" s="23"/>
      <c r="Q109" s="23"/>
      <c r="R109" s="23"/>
      <c r="S109" s="23"/>
      <c r="T109" s="23"/>
      <c r="U109" s="23"/>
      <c r="V109" s="23"/>
      <c r="W109" s="23"/>
      <c r="X109" s="23"/>
      <c r="Y109" s="23"/>
      <c r="Z109" s="23"/>
      <c r="AA109" s="23"/>
      <c r="AB109" s="625"/>
      <c r="AC109" s="625"/>
      <c r="AD109" s="625"/>
      <c r="AE109" s="625"/>
      <c r="AF109" s="625"/>
      <c r="AG109" s="128" t="s">
        <v>270</v>
      </c>
    </row>
    <row r="110" spans="1:35" ht="16.149999999999999" hidden="1" customHeight="1" outlineLevel="1" thickBot="1">
      <c r="A110" s="40"/>
      <c r="B110" s="104" t="s">
        <v>330</v>
      </c>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652"/>
      <c r="AC110" s="652"/>
      <c r="AD110" s="652"/>
      <c r="AE110" s="652"/>
      <c r="AF110" s="652"/>
      <c r="AG110" s="128" t="s">
        <v>297</v>
      </c>
    </row>
    <row r="111" spans="1:35" ht="16.350000000000001" hidden="1" customHeight="1" outlineLevel="1" thickTop="1" thickBot="1">
      <c r="A111" s="90"/>
      <c r="B111" s="105" t="s">
        <v>331</v>
      </c>
      <c r="C111" s="106"/>
      <c r="D111" s="106"/>
      <c r="E111" s="106"/>
      <c r="F111" s="106"/>
      <c r="G111" s="106"/>
      <c r="H111" s="106"/>
      <c r="I111" s="106"/>
      <c r="J111" s="106"/>
      <c r="K111" s="106"/>
      <c r="L111" s="106"/>
      <c r="M111" s="106"/>
      <c r="N111" s="106"/>
      <c r="O111" s="106"/>
      <c r="P111" s="106"/>
      <c r="Q111" s="106"/>
      <c r="R111" s="106"/>
      <c r="S111" s="106"/>
      <c r="T111" s="106"/>
      <c r="U111" s="106"/>
      <c r="V111" s="106"/>
      <c r="W111" s="106"/>
      <c r="X111" s="106"/>
      <c r="Y111" s="106"/>
      <c r="Z111" s="106"/>
      <c r="AA111" s="106"/>
      <c r="AB111" s="631">
        <f>IFERROR(AB110/AB106*100,0)</f>
        <v>0</v>
      </c>
      <c r="AC111" s="631"/>
      <c r="AD111" s="631"/>
      <c r="AE111" s="631"/>
      <c r="AF111" s="631"/>
      <c r="AG111" s="162" t="s">
        <v>299</v>
      </c>
    </row>
    <row r="112" spans="1:35" ht="16.350000000000001" hidden="1" customHeight="1" outlineLevel="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169"/>
      <c r="AC112" s="169"/>
      <c r="AD112" s="169"/>
      <c r="AE112" s="169"/>
      <c r="AF112" s="169"/>
      <c r="AG112" s="3"/>
    </row>
    <row r="113" spans="1:35" ht="16.350000000000001" customHeight="1" collapsed="1">
      <c r="A113" s="66" t="s">
        <v>340</v>
      </c>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c r="AB113" s="65"/>
      <c r="AC113" s="65"/>
      <c r="AD113" s="65"/>
      <c r="AE113" s="65"/>
      <c r="AF113" s="65"/>
      <c r="AG113" s="65"/>
    </row>
    <row r="114" spans="1:35" ht="16.149999999999999" customHeight="1" thickBot="1">
      <c r="A114" s="64" t="s">
        <v>392</v>
      </c>
      <c r="B114" s="65"/>
      <c r="C114" s="65"/>
      <c r="D114" s="65"/>
      <c r="E114" s="65"/>
      <c r="F114" s="65"/>
      <c r="G114" s="65"/>
      <c r="H114" s="65"/>
      <c r="I114" s="65"/>
      <c r="J114" s="65"/>
      <c r="K114" s="65"/>
      <c r="L114" s="65"/>
      <c r="M114" s="65"/>
      <c r="N114" s="65"/>
      <c r="O114" s="65"/>
      <c r="P114" s="65"/>
      <c r="Q114" s="65"/>
      <c r="R114" s="65"/>
      <c r="S114" s="65"/>
      <c r="T114" s="65"/>
      <c r="U114" s="65"/>
      <c r="V114" s="65"/>
      <c r="W114" s="65"/>
      <c r="X114" s="65"/>
      <c r="Y114" s="65"/>
      <c r="Z114" s="65"/>
      <c r="AA114" s="653"/>
      <c r="AB114" s="653"/>
      <c r="AC114" s="653"/>
      <c r="AD114" s="653"/>
      <c r="AE114" s="653"/>
      <c r="AF114" s="653"/>
      <c r="AG114" s="653"/>
      <c r="AH114" s="204"/>
      <c r="AI114" s="204"/>
    </row>
    <row r="115" spans="1:35" ht="16.149999999999999" customHeight="1">
      <c r="A115" s="114" t="s">
        <v>393</v>
      </c>
      <c r="B115" s="67"/>
      <c r="C115" s="67"/>
      <c r="D115" s="67"/>
      <c r="E115" s="67"/>
      <c r="F115" s="67"/>
      <c r="G115" s="67"/>
      <c r="H115" s="67"/>
      <c r="I115" s="67"/>
      <c r="J115" s="67"/>
      <c r="K115" s="67"/>
      <c r="L115" s="67"/>
      <c r="M115" s="67"/>
      <c r="N115" s="67"/>
      <c r="O115" s="67"/>
      <c r="P115" s="67"/>
      <c r="Q115" s="67"/>
      <c r="R115" s="67"/>
      <c r="S115" s="67"/>
      <c r="T115" s="67"/>
      <c r="U115" s="67"/>
      <c r="V115" s="67"/>
      <c r="W115" s="67"/>
      <c r="X115" s="67"/>
      <c r="Y115" s="67"/>
      <c r="Z115" s="67"/>
      <c r="AA115" s="80"/>
      <c r="AB115" s="654"/>
      <c r="AC115" s="654"/>
      <c r="AD115" s="654"/>
      <c r="AE115" s="654"/>
      <c r="AF115" s="654"/>
      <c r="AG115" s="82" t="s">
        <v>291</v>
      </c>
      <c r="AH115" s="194"/>
      <c r="AI115" s="194"/>
    </row>
    <row r="116" spans="1:35" ht="16.149999999999999" hidden="1" customHeight="1" outlineLevel="1">
      <c r="A116" s="103" t="s">
        <v>394</v>
      </c>
      <c r="B116" s="68"/>
      <c r="C116" s="68"/>
      <c r="D116" s="68"/>
      <c r="E116" s="68"/>
      <c r="F116" s="68"/>
      <c r="G116" s="68"/>
      <c r="H116" s="68"/>
      <c r="I116" s="68"/>
      <c r="J116" s="68"/>
      <c r="K116" s="68"/>
      <c r="L116" s="68"/>
      <c r="M116" s="68"/>
      <c r="N116" s="68"/>
      <c r="O116" s="68"/>
      <c r="P116" s="68"/>
      <c r="Q116" s="68"/>
      <c r="R116" s="68"/>
      <c r="S116" s="68"/>
      <c r="T116" s="68"/>
      <c r="U116" s="68"/>
      <c r="V116" s="68"/>
      <c r="W116" s="68"/>
      <c r="X116" s="68"/>
      <c r="Y116" s="68"/>
      <c r="Z116" s="68"/>
      <c r="AA116" s="81"/>
      <c r="AB116" s="626"/>
      <c r="AC116" s="626"/>
      <c r="AD116" s="626"/>
      <c r="AE116" s="626"/>
      <c r="AF116" s="626"/>
      <c r="AG116" s="120" t="s">
        <v>270</v>
      </c>
      <c r="AH116" s="194"/>
      <c r="AI116" s="194"/>
    </row>
    <row r="117" spans="1:35" ht="16.149999999999999" customHeight="1" collapsed="1">
      <c r="A117" s="103" t="s">
        <v>395</v>
      </c>
      <c r="B117" s="68"/>
      <c r="C117" s="68"/>
      <c r="D117" s="68"/>
      <c r="E117" s="68"/>
      <c r="F117" s="68"/>
      <c r="G117" s="68"/>
      <c r="H117" s="68"/>
      <c r="I117" s="68"/>
      <c r="J117" s="68"/>
      <c r="K117" s="68"/>
      <c r="L117" s="68"/>
      <c r="M117" s="68"/>
      <c r="N117" s="68"/>
      <c r="O117" s="68"/>
      <c r="P117" s="68"/>
      <c r="Q117" s="68"/>
      <c r="R117" s="68"/>
      <c r="S117" s="68"/>
      <c r="T117" s="68"/>
      <c r="U117" s="68"/>
      <c r="V117" s="68"/>
      <c r="W117" s="68"/>
      <c r="X117" s="68"/>
      <c r="Y117" s="68"/>
      <c r="Z117" s="68"/>
      <c r="AA117" s="81"/>
      <c r="AB117" s="626"/>
      <c r="AC117" s="626"/>
      <c r="AD117" s="626"/>
      <c r="AE117" s="626"/>
      <c r="AF117" s="626"/>
      <c r="AG117" s="120" t="s">
        <v>270</v>
      </c>
    </row>
    <row r="118" spans="1:35" ht="16.149999999999999" hidden="1" customHeight="1" outlineLevel="1">
      <c r="A118" s="103" t="s">
        <v>396</v>
      </c>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627"/>
      <c r="AC118" s="627"/>
      <c r="AD118" s="627"/>
      <c r="AE118" s="627"/>
      <c r="AF118" s="627"/>
      <c r="AG118" s="132" t="s">
        <v>270</v>
      </c>
    </row>
    <row r="119" spans="1:35" ht="16.149999999999999" customHeight="1" collapsed="1">
      <c r="A119" s="103" t="s">
        <v>397</v>
      </c>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626"/>
      <c r="AC119" s="626"/>
      <c r="AD119" s="626"/>
      <c r="AE119" s="626"/>
      <c r="AF119" s="626"/>
      <c r="AG119" s="132" t="s">
        <v>270</v>
      </c>
    </row>
    <row r="120" spans="1:35" ht="16.149999999999999" hidden="1" customHeight="1" outlineLevel="1">
      <c r="A120" s="107" t="s">
        <v>398</v>
      </c>
      <c r="B120" s="65"/>
      <c r="C120" s="65"/>
      <c r="D120" s="65"/>
      <c r="E120" s="65"/>
      <c r="F120" s="65"/>
      <c r="G120" s="65"/>
      <c r="H120" s="65"/>
      <c r="I120" s="65"/>
      <c r="J120" s="65"/>
      <c r="K120" s="65"/>
      <c r="L120" s="65"/>
      <c r="M120" s="65"/>
      <c r="N120" s="65"/>
      <c r="O120" s="65"/>
      <c r="P120" s="65"/>
      <c r="Q120" s="65"/>
      <c r="R120" s="65"/>
      <c r="S120" s="65"/>
      <c r="T120" s="65"/>
      <c r="U120" s="65"/>
      <c r="V120" s="65"/>
      <c r="W120" s="65"/>
      <c r="X120" s="65"/>
      <c r="Y120" s="65"/>
      <c r="Z120" s="65"/>
      <c r="AA120" s="65"/>
      <c r="AB120" s="632">
        <f>AB118-AB116</f>
        <v>0</v>
      </c>
      <c r="AC120" s="632"/>
      <c r="AD120" s="632"/>
      <c r="AE120" s="632"/>
      <c r="AF120" s="632"/>
      <c r="AG120" s="132" t="s">
        <v>270</v>
      </c>
    </row>
    <row r="121" spans="1:35" ht="16.149999999999999" customHeight="1" collapsed="1">
      <c r="A121" s="107" t="s">
        <v>304</v>
      </c>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632">
        <f>AB119-AB117</f>
        <v>0</v>
      </c>
      <c r="AC121" s="632"/>
      <c r="AD121" s="632"/>
      <c r="AE121" s="632"/>
      <c r="AF121" s="632"/>
      <c r="AG121" s="132" t="s">
        <v>270</v>
      </c>
    </row>
    <row r="122" spans="1:35" ht="16.149999999999999" customHeight="1">
      <c r="A122" s="95"/>
      <c r="B122" s="96" t="s">
        <v>305</v>
      </c>
      <c r="C122" s="108"/>
      <c r="D122" s="108"/>
      <c r="E122" s="108"/>
      <c r="F122" s="108"/>
      <c r="G122" s="108"/>
      <c r="H122" s="108"/>
      <c r="I122" s="108"/>
      <c r="J122" s="108"/>
      <c r="K122" s="108"/>
      <c r="L122" s="108"/>
      <c r="M122" s="108"/>
      <c r="N122" s="108"/>
      <c r="O122" s="108"/>
      <c r="P122" s="108"/>
      <c r="Q122" s="108"/>
      <c r="R122" s="108"/>
      <c r="S122" s="108"/>
      <c r="T122" s="108"/>
      <c r="U122" s="108"/>
      <c r="V122" s="108"/>
      <c r="W122" s="108"/>
      <c r="X122" s="108"/>
      <c r="Y122" s="108"/>
      <c r="Z122" s="108"/>
      <c r="AA122" s="108"/>
      <c r="AB122" s="626"/>
      <c r="AC122" s="626"/>
      <c r="AD122" s="626"/>
      <c r="AE122" s="626"/>
      <c r="AF122" s="626"/>
      <c r="AG122" s="135" t="s">
        <v>270</v>
      </c>
    </row>
    <row r="123" spans="1:35" ht="16.149999999999999" customHeight="1" thickBot="1">
      <c r="A123" s="97"/>
      <c r="B123" s="109" t="s">
        <v>306</v>
      </c>
      <c r="C123" s="108"/>
      <c r="D123" s="108"/>
      <c r="E123" s="108"/>
      <c r="F123" s="108"/>
      <c r="G123" s="108"/>
      <c r="H123" s="108"/>
      <c r="I123" s="108"/>
      <c r="J123" s="108"/>
      <c r="K123" s="108"/>
      <c r="L123" s="108"/>
      <c r="M123" s="108"/>
      <c r="N123" s="108"/>
      <c r="O123" s="108"/>
      <c r="P123" s="108"/>
      <c r="Q123" s="108"/>
      <c r="R123" s="108"/>
      <c r="S123" s="108"/>
      <c r="T123" s="108"/>
      <c r="U123" s="108"/>
      <c r="V123" s="108"/>
      <c r="W123" s="108"/>
      <c r="X123" s="108"/>
      <c r="Y123" s="108"/>
      <c r="Z123" s="108"/>
      <c r="AA123" s="108"/>
      <c r="AB123" s="651"/>
      <c r="AC123" s="651"/>
      <c r="AD123" s="651"/>
      <c r="AE123" s="651"/>
      <c r="AF123" s="651"/>
      <c r="AG123" s="135" t="s">
        <v>297</v>
      </c>
    </row>
    <row r="124" spans="1:35" ht="16.350000000000001" customHeight="1" thickTop="1" thickBot="1">
      <c r="A124" s="98"/>
      <c r="B124" s="110" t="s">
        <v>307</v>
      </c>
      <c r="C124" s="111"/>
      <c r="D124" s="111"/>
      <c r="E124" s="111"/>
      <c r="F124" s="111"/>
      <c r="G124" s="111"/>
      <c r="H124" s="111"/>
      <c r="I124" s="111"/>
      <c r="J124" s="111"/>
      <c r="K124" s="111"/>
      <c r="L124" s="111"/>
      <c r="M124" s="111"/>
      <c r="N124" s="111"/>
      <c r="O124" s="111"/>
      <c r="P124" s="111"/>
      <c r="Q124" s="111"/>
      <c r="R124" s="111"/>
      <c r="S124" s="111"/>
      <c r="T124" s="111"/>
      <c r="U124" s="111"/>
      <c r="V124" s="111"/>
      <c r="W124" s="111"/>
      <c r="X124" s="111"/>
      <c r="Y124" s="111"/>
      <c r="Z124" s="111"/>
      <c r="AA124" s="111"/>
      <c r="AB124" s="631">
        <f>IFERROR(AB123/AB117*100,0)</f>
        <v>0</v>
      </c>
      <c r="AC124" s="631"/>
      <c r="AD124" s="631"/>
      <c r="AE124" s="631"/>
      <c r="AF124" s="631"/>
      <c r="AG124" s="136" t="s">
        <v>299</v>
      </c>
    </row>
    <row r="125" spans="1:35" ht="16.350000000000001"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c r="AB125" s="65"/>
      <c r="AC125" s="65"/>
      <c r="AD125" s="65"/>
      <c r="AE125" s="65"/>
      <c r="AF125" s="65"/>
      <c r="AG125" s="65"/>
    </row>
    <row r="126" spans="1:35" ht="16.149999999999999" customHeight="1" thickBot="1">
      <c r="A126" s="66" t="s">
        <v>399</v>
      </c>
      <c r="B126" s="65"/>
      <c r="C126" s="65"/>
      <c r="D126" s="65"/>
      <c r="E126" s="65"/>
      <c r="F126" s="65"/>
      <c r="G126" s="65"/>
      <c r="H126" s="65"/>
      <c r="I126" s="65"/>
      <c r="J126" s="65"/>
      <c r="K126" s="65"/>
      <c r="L126" s="65"/>
      <c r="M126" s="65"/>
      <c r="N126" s="65"/>
      <c r="O126" s="65"/>
      <c r="P126" s="65"/>
      <c r="Q126" s="65"/>
      <c r="R126" s="65"/>
      <c r="S126" s="65"/>
      <c r="T126" s="65"/>
      <c r="U126" s="65"/>
      <c r="V126" s="65"/>
      <c r="W126" s="65"/>
      <c r="X126" s="65"/>
      <c r="Y126" s="65"/>
      <c r="Z126" s="65"/>
      <c r="AA126" s="653"/>
      <c r="AB126" s="653"/>
      <c r="AC126" s="653"/>
      <c r="AD126" s="653"/>
      <c r="AE126" s="653"/>
      <c r="AF126" s="653"/>
      <c r="AG126" s="653"/>
      <c r="AH126" s="204"/>
      <c r="AI126" s="204"/>
    </row>
    <row r="127" spans="1:35" ht="16.149999999999999" customHeight="1">
      <c r="A127" s="114" t="s">
        <v>400</v>
      </c>
      <c r="B127" s="67"/>
      <c r="C127" s="67"/>
      <c r="D127" s="67"/>
      <c r="E127" s="67"/>
      <c r="F127" s="67"/>
      <c r="G127" s="67"/>
      <c r="H127" s="67"/>
      <c r="I127" s="67"/>
      <c r="J127" s="67"/>
      <c r="K127" s="67"/>
      <c r="L127" s="67"/>
      <c r="M127" s="67"/>
      <c r="N127" s="67"/>
      <c r="O127" s="67"/>
      <c r="P127" s="67"/>
      <c r="Q127" s="67"/>
      <c r="R127" s="67"/>
      <c r="S127" s="67"/>
      <c r="T127" s="67"/>
      <c r="U127" s="67"/>
      <c r="V127" s="67"/>
      <c r="W127" s="67"/>
      <c r="X127" s="67"/>
      <c r="Y127" s="67"/>
      <c r="Z127" s="67"/>
      <c r="AA127" s="80"/>
      <c r="AB127" s="654"/>
      <c r="AC127" s="654"/>
      <c r="AD127" s="654"/>
      <c r="AE127" s="654"/>
      <c r="AF127" s="654"/>
      <c r="AG127" s="82" t="s">
        <v>291</v>
      </c>
      <c r="AH127" s="194"/>
      <c r="AI127" s="194"/>
    </row>
    <row r="128" spans="1:35" ht="16.149999999999999" hidden="1" customHeight="1" outlineLevel="1">
      <c r="A128" s="103" t="s">
        <v>401</v>
      </c>
      <c r="B128" s="68"/>
      <c r="C128" s="68"/>
      <c r="D128" s="68"/>
      <c r="E128" s="68"/>
      <c r="F128" s="68"/>
      <c r="G128" s="68"/>
      <c r="H128" s="68"/>
      <c r="I128" s="68"/>
      <c r="J128" s="68"/>
      <c r="K128" s="68"/>
      <c r="L128" s="68"/>
      <c r="M128" s="68"/>
      <c r="N128" s="68"/>
      <c r="O128" s="68"/>
      <c r="P128" s="68"/>
      <c r="Q128" s="68"/>
      <c r="R128" s="68"/>
      <c r="S128" s="68"/>
      <c r="T128" s="68"/>
      <c r="U128" s="68"/>
      <c r="V128" s="68"/>
      <c r="W128" s="68"/>
      <c r="X128" s="68"/>
      <c r="Y128" s="68"/>
      <c r="Z128" s="68"/>
      <c r="AA128" s="81"/>
      <c r="AB128" s="626"/>
      <c r="AC128" s="626"/>
      <c r="AD128" s="626"/>
      <c r="AE128" s="626"/>
      <c r="AF128" s="626"/>
      <c r="AG128" s="120" t="s">
        <v>270</v>
      </c>
      <c r="AH128" s="194"/>
      <c r="AI128" s="194"/>
    </row>
    <row r="129" spans="1:36" ht="16.149999999999999" customHeight="1" collapsed="1">
      <c r="A129" s="103" t="s">
        <v>402</v>
      </c>
      <c r="B129" s="68"/>
      <c r="C129" s="68"/>
      <c r="D129" s="68"/>
      <c r="E129" s="68"/>
      <c r="F129" s="68"/>
      <c r="G129" s="68"/>
      <c r="H129" s="68"/>
      <c r="I129" s="68"/>
      <c r="J129" s="68"/>
      <c r="K129" s="68"/>
      <c r="L129" s="68"/>
      <c r="M129" s="68"/>
      <c r="N129" s="68"/>
      <c r="O129" s="68"/>
      <c r="P129" s="68"/>
      <c r="Q129" s="68"/>
      <c r="R129" s="68"/>
      <c r="S129" s="68"/>
      <c r="T129" s="68"/>
      <c r="U129" s="68"/>
      <c r="V129" s="68"/>
      <c r="W129" s="68"/>
      <c r="X129" s="68"/>
      <c r="Y129" s="68"/>
      <c r="Z129" s="68"/>
      <c r="AA129" s="81"/>
      <c r="AB129" s="626"/>
      <c r="AC129" s="626"/>
      <c r="AD129" s="626"/>
      <c r="AE129" s="626"/>
      <c r="AF129" s="626"/>
      <c r="AG129" s="120" t="s">
        <v>270</v>
      </c>
    </row>
    <row r="130" spans="1:36" ht="16.149999999999999" hidden="1" customHeight="1" outlineLevel="1">
      <c r="A130" s="103" t="s">
        <v>403</v>
      </c>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627"/>
      <c r="AC130" s="627"/>
      <c r="AD130" s="627"/>
      <c r="AE130" s="627"/>
      <c r="AF130" s="627"/>
      <c r="AG130" s="132" t="s">
        <v>270</v>
      </c>
    </row>
    <row r="131" spans="1:36" ht="16.149999999999999" customHeight="1" collapsed="1">
      <c r="A131" s="103" t="s">
        <v>404</v>
      </c>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626"/>
      <c r="AC131" s="626"/>
      <c r="AD131" s="626"/>
      <c r="AE131" s="626"/>
      <c r="AF131" s="626"/>
      <c r="AG131" s="132" t="s">
        <v>270</v>
      </c>
    </row>
    <row r="132" spans="1:36" ht="16.149999999999999" hidden="1" customHeight="1" outlineLevel="1">
      <c r="A132" s="107" t="s">
        <v>405</v>
      </c>
      <c r="B132" s="65"/>
      <c r="C132" s="65"/>
      <c r="D132" s="65"/>
      <c r="E132" s="65"/>
      <c r="F132" s="65"/>
      <c r="G132" s="65"/>
      <c r="H132" s="65"/>
      <c r="I132" s="65"/>
      <c r="J132" s="65"/>
      <c r="K132" s="65"/>
      <c r="L132" s="65"/>
      <c r="M132" s="65"/>
      <c r="N132" s="65"/>
      <c r="O132" s="65"/>
      <c r="P132" s="65"/>
      <c r="Q132" s="65"/>
      <c r="R132" s="65"/>
      <c r="S132" s="65"/>
      <c r="T132" s="65"/>
      <c r="U132" s="65"/>
      <c r="V132" s="65"/>
      <c r="W132" s="65"/>
      <c r="X132" s="65"/>
      <c r="Y132" s="65"/>
      <c r="Z132" s="65"/>
      <c r="AA132" s="65"/>
      <c r="AB132" s="632">
        <f>AB130-AB128</f>
        <v>0</v>
      </c>
      <c r="AC132" s="632"/>
      <c r="AD132" s="632"/>
      <c r="AE132" s="632"/>
      <c r="AF132" s="632"/>
      <c r="AG132" s="132" t="s">
        <v>270</v>
      </c>
    </row>
    <row r="133" spans="1:36" ht="16.149999999999999" customHeight="1" collapsed="1">
      <c r="A133" s="107" t="s">
        <v>312</v>
      </c>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632">
        <f>AB131-AB129</f>
        <v>0</v>
      </c>
      <c r="AC133" s="632"/>
      <c r="AD133" s="632"/>
      <c r="AE133" s="632"/>
      <c r="AF133" s="632"/>
      <c r="AG133" s="132" t="s">
        <v>270</v>
      </c>
    </row>
    <row r="134" spans="1:36" ht="16.149999999999999" customHeight="1">
      <c r="A134" s="95"/>
      <c r="B134" s="96" t="s">
        <v>313</v>
      </c>
      <c r="C134" s="108"/>
      <c r="D134" s="108"/>
      <c r="E134" s="108"/>
      <c r="F134" s="108"/>
      <c r="G134" s="108"/>
      <c r="H134" s="108"/>
      <c r="I134" s="108"/>
      <c r="J134" s="108"/>
      <c r="K134" s="108"/>
      <c r="L134" s="108"/>
      <c r="M134" s="108"/>
      <c r="N134" s="108"/>
      <c r="O134" s="108"/>
      <c r="P134" s="108"/>
      <c r="Q134" s="108"/>
      <c r="R134" s="108"/>
      <c r="S134" s="108"/>
      <c r="T134" s="108"/>
      <c r="U134" s="108"/>
      <c r="V134" s="108"/>
      <c r="W134" s="108"/>
      <c r="X134" s="108"/>
      <c r="Y134" s="108"/>
      <c r="Z134" s="108"/>
      <c r="AA134" s="108"/>
      <c r="AB134" s="626"/>
      <c r="AC134" s="626"/>
      <c r="AD134" s="626"/>
      <c r="AE134" s="626"/>
      <c r="AF134" s="626"/>
      <c r="AG134" s="135" t="s">
        <v>270</v>
      </c>
    </row>
    <row r="135" spans="1:36" ht="16.149999999999999" customHeight="1" thickBot="1">
      <c r="A135" s="97"/>
      <c r="B135" s="109" t="s">
        <v>314</v>
      </c>
      <c r="C135" s="108"/>
      <c r="D135" s="108"/>
      <c r="E135" s="108"/>
      <c r="F135" s="108"/>
      <c r="G135" s="108"/>
      <c r="H135" s="108"/>
      <c r="I135" s="108"/>
      <c r="J135" s="108"/>
      <c r="K135" s="108"/>
      <c r="L135" s="108"/>
      <c r="M135" s="108"/>
      <c r="N135" s="108"/>
      <c r="O135" s="108"/>
      <c r="P135" s="108"/>
      <c r="Q135" s="108"/>
      <c r="R135" s="108"/>
      <c r="S135" s="108"/>
      <c r="T135" s="108"/>
      <c r="U135" s="108"/>
      <c r="V135" s="108"/>
      <c r="W135" s="108"/>
      <c r="X135" s="108"/>
      <c r="Y135" s="108"/>
      <c r="Z135" s="108"/>
      <c r="AA135" s="108"/>
      <c r="AB135" s="651"/>
      <c r="AC135" s="651"/>
      <c r="AD135" s="651"/>
      <c r="AE135" s="651"/>
      <c r="AF135" s="651"/>
      <c r="AG135" s="135" t="s">
        <v>297</v>
      </c>
    </row>
    <row r="136" spans="1:36" ht="16.350000000000001" customHeight="1" thickTop="1" thickBot="1">
      <c r="A136" s="98"/>
      <c r="B136" s="110" t="s">
        <v>315</v>
      </c>
      <c r="C136" s="111"/>
      <c r="D136" s="111"/>
      <c r="E136" s="111"/>
      <c r="F136" s="111"/>
      <c r="G136" s="111"/>
      <c r="H136" s="111"/>
      <c r="I136" s="111"/>
      <c r="J136" s="111"/>
      <c r="K136" s="111"/>
      <c r="L136" s="111"/>
      <c r="M136" s="111"/>
      <c r="N136" s="111"/>
      <c r="O136" s="111"/>
      <c r="P136" s="111"/>
      <c r="Q136" s="111"/>
      <c r="R136" s="111"/>
      <c r="S136" s="111"/>
      <c r="T136" s="111"/>
      <c r="U136" s="111"/>
      <c r="V136" s="111"/>
      <c r="W136" s="111"/>
      <c r="X136" s="111"/>
      <c r="Y136" s="111"/>
      <c r="Z136" s="111"/>
      <c r="AA136" s="111"/>
      <c r="AB136" s="631">
        <f>IFERROR(AB135/AB129*100,0)</f>
        <v>0</v>
      </c>
      <c r="AC136" s="631"/>
      <c r="AD136" s="631"/>
      <c r="AE136" s="631"/>
      <c r="AF136" s="631"/>
      <c r="AG136" s="136" t="s">
        <v>299</v>
      </c>
    </row>
    <row r="137" spans="1:36" ht="13.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c r="AB137" s="65"/>
      <c r="AC137" s="65"/>
      <c r="AD137" s="65"/>
      <c r="AE137" s="65"/>
      <c r="AF137" s="65"/>
      <c r="AG137" s="65"/>
    </row>
    <row r="138" spans="1:36" ht="16.149999999999999" customHeight="1" thickBot="1">
      <c r="A138" s="2" t="s">
        <v>406</v>
      </c>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row>
    <row r="139" spans="1:36" ht="16.149999999999999" customHeight="1">
      <c r="A139" s="10" t="s">
        <v>407</v>
      </c>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c r="AB139" s="11"/>
      <c r="AC139" s="11"/>
      <c r="AD139" s="11"/>
      <c r="AE139" s="11"/>
      <c r="AF139" s="11"/>
      <c r="AG139" s="12"/>
      <c r="AJ139" s="189" t="b">
        <v>0</v>
      </c>
    </row>
    <row r="140" spans="1:36" ht="16.149999999999999" customHeight="1">
      <c r="A140" s="16"/>
      <c r="B140" s="3"/>
      <c r="C140" s="3" t="s">
        <v>364</v>
      </c>
      <c r="D140" s="3"/>
      <c r="E140" s="3"/>
      <c r="F140" s="3"/>
      <c r="G140" s="3"/>
      <c r="H140" s="3"/>
      <c r="I140" s="3"/>
      <c r="J140" s="3"/>
      <c r="K140" s="3"/>
      <c r="L140" s="3"/>
      <c r="M140" s="3" t="s">
        <v>365</v>
      </c>
      <c r="N140" s="3"/>
      <c r="O140" s="3"/>
      <c r="P140" s="3"/>
      <c r="Q140" s="3"/>
      <c r="R140" s="3"/>
      <c r="S140" s="3"/>
      <c r="T140" s="3"/>
      <c r="U140" s="3"/>
      <c r="V140" s="3"/>
      <c r="W140" s="3"/>
      <c r="X140" s="3"/>
      <c r="Y140" s="3"/>
      <c r="Z140" s="3"/>
      <c r="AA140" s="3"/>
      <c r="AB140" s="3"/>
      <c r="AC140" s="3"/>
      <c r="AD140" s="3"/>
      <c r="AE140" s="3"/>
      <c r="AF140" s="3"/>
      <c r="AG140" s="17"/>
      <c r="AJ140" s="189" t="b">
        <v>0</v>
      </c>
    </row>
    <row r="141" spans="1:36" ht="15.6" customHeight="1">
      <c r="A141" s="16"/>
      <c r="B141" s="3"/>
      <c r="C141" s="3" t="s">
        <v>366</v>
      </c>
      <c r="D141" s="3"/>
      <c r="E141" s="3"/>
      <c r="F141" s="3"/>
      <c r="G141" s="3"/>
      <c r="H141" s="3"/>
      <c r="I141" s="3"/>
      <c r="J141" s="679"/>
      <c r="K141" s="679"/>
      <c r="L141" s="679"/>
      <c r="M141" s="679"/>
      <c r="N141" s="679"/>
      <c r="O141" s="679"/>
      <c r="P141" s="679"/>
      <c r="Q141" s="679"/>
      <c r="R141" s="679"/>
      <c r="S141" s="679"/>
      <c r="T141" s="679"/>
      <c r="U141" s="679"/>
      <c r="V141" s="679"/>
      <c r="W141" s="679"/>
      <c r="X141" s="679"/>
      <c r="Y141" s="679"/>
      <c r="Z141" s="679"/>
      <c r="AA141" s="679"/>
      <c r="AB141" s="679"/>
      <c r="AC141" s="679"/>
      <c r="AD141" s="679"/>
      <c r="AE141" s="679"/>
      <c r="AF141" s="679"/>
      <c r="AG141" s="17" t="s">
        <v>132</v>
      </c>
      <c r="AJ141" s="189" t="b">
        <v>0</v>
      </c>
    </row>
    <row r="142" spans="1:36" ht="5.45" customHeight="1">
      <c r="A142" s="13"/>
      <c r="B142" s="14"/>
      <c r="C142" s="14"/>
      <c r="D142" s="14"/>
      <c r="E142" s="14"/>
      <c r="F142" s="14"/>
      <c r="G142" s="14"/>
      <c r="H142" s="14"/>
      <c r="I142" s="14"/>
      <c r="J142" s="14"/>
      <c r="K142" s="14"/>
      <c r="L142" s="25"/>
      <c r="M142" s="25"/>
      <c r="N142" s="25"/>
      <c r="O142" s="25"/>
      <c r="P142" s="25"/>
      <c r="Q142" s="25"/>
      <c r="R142" s="25"/>
      <c r="S142" s="25"/>
      <c r="T142" s="25"/>
      <c r="U142" s="25"/>
      <c r="V142" s="25"/>
      <c r="W142" s="25"/>
      <c r="X142" s="25"/>
      <c r="Y142" s="25"/>
      <c r="Z142" s="25"/>
      <c r="AA142" s="25"/>
      <c r="AB142" s="25"/>
      <c r="AC142" s="25"/>
      <c r="AD142" s="25"/>
      <c r="AE142" s="25"/>
      <c r="AF142" s="25"/>
      <c r="AG142" s="15"/>
    </row>
    <row r="143" spans="1:36">
      <c r="A143" s="22" t="s">
        <v>408</v>
      </c>
      <c r="B143" s="23"/>
      <c r="C143" s="23"/>
      <c r="D143" s="23"/>
      <c r="E143" s="23"/>
      <c r="F143" s="23"/>
      <c r="G143" s="23"/>
      <c r="H143" s="23"/>
      <c r="I143" s="23"/>
      <c r="J143" s="23"/>
      <c r="K143" s="23"/>
      <c r="L143" s="26"/>
      <c r="M143" s="26"/>
      <c r="N143" s="26"/>
      <c r="O143" s="26"/>
      <c r="P143" s="26"/>
      <c r="Q143" s="26"/>
      <c r="R143" s="26"/>
      <c r="S143" s="26"/>
      <c r="T143" s="26"/>
      <c r="U143" s="26"/>
      <c r="V143" s="26"/>
      <c r="W143" s="26"/>
      <c r="X143" s="26"/>
      <c r="Y143" s="26"/>
      <c r="Z143" s="26"/>
      <c r="AA143" s="26"/>
      <c r="AB143" s="26"/>
      <c r="AC143" s="26"/>
      <c r="AD143" s="26"/>
      <c r="AE143" s="26"/>
      <c r="AF143" s="26"/>
      <c r="AG143" s="24"/>
    </row>
    <row r="144" spans="1:36" ht="49.15" customHeight="1">
      <c r="A144" s="16"/>
      <c r="B144" s="3"/>
      <c r="C144" s="680"/>
      <c r="D144" s="680"/>
      <c r="E144" s="680"/>
      <c r="F144" s="680"/>
      <c r="G144" s="680"/>
      <c r="H144" s="680"/>
      <c r="I144" s="680"/>
      <c r="J144" s="680"/>
      <c r="K144" s="680"/>
      <c r="L144" s="680"/>
      <c r="M144" s="680"/>
      <c r="N144" s="680"/>
      <c r="O144" s="680"/>
      <c r="P144" s="680"/>
      <c r="Q144" s="680"/>
      <c r="R144" s="680"/>
      <c r="S144" s="680"/>
      <c r="T144" s="680"/>
      <c r="U144" s="680"/>
      <c r="V144" s="680"/>
      <c r="W144" s="680"/>
      <c r="X144" s="680"/>
      <c r="Y144" s="680"/>
      <c r="Z144" s="680"/>
      <c r="AA144" s="680"/>
      <c r="AB144" s="680"/>
      <c r="AC144" s="680"/>
      <c r="AD144" s="680"/>
      <c r="AE144" s="680"/>
      <c r="AF144" s="680"/>
      <c r="AG144" s="17"/>
    </row>
    <row r="145" spans="1:35" ht="9" customHeight="1" thickBot="1">
      <c r="A145" s="7"/>
      <c r="B145" s="8"/>
      <c r="C145" s="8"/>
      <c r="D145" s="8"/>
      <c r="E145" s="8"/>
      <c r="F145" s="8"/>
      <c r="G145" s="8"/>
      <c r="H145" s="8"/>
      <c r="I145" s="8"/>
      <c r="J145" s="8"/>
      <c r="K145" s="8"/>
      <c r="L145" s="8"/>
      <c r="M145" s="8"/>
      <c r="N145" s="8"/>
      <c r="O145" s="8"/>
      <c r="P145" s="8"/>
      <c r="Q145" s="8"/>
      <c r="R145" s="8"/>
      <c r="S145" s="8"/>
      <c r="T145" s="8"/>
      <c r="U145" s="8"/>
      <c r="V145" s="8"/>
      <c r="W145" s="8"/>
      <c r="X145" s="8"/>
      <c r="Y145" s="8"/>
      <c r="Z145" s="8"/>
      <c r="AA145" s="8"/>
      <c r="AB145" s="8"/>
      <c r="AC145" s="8"/>
      <c r="AD145" s="8"/>
      <c r="AE145" s="8"/>
      <c r="AF145" s="8"/>
      <c r="AG145" s="9"/>
    </row>
    <row r="146" spans="1:35" ht="1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row>
    <row r="147" spans="1:35" ht="15" customHeight="1">
      <c r="A147" s="647" t="s">
        <v>368</v>
      </c>
      <c r="B147" s="647"/>
      <c r="C147" s="647"/>
      <c r="D147" s="647"/>
      <c r="E147" s="647"/>
      <c r="F147" s="647"/>
      <c r="G147" s="647"/>
      <c r="H147" s="647"/>
      <c r="I147" s="647"/>
      <c r="J147" s="647"/>
      <c r="K147" s="647"/>
      <c r="L147" s="647"/>
      <c r="M147" s="647"/>
      <c r="N147" s="647"/>
      <c r="O147" s="647"/>
      <c r="P147" s="647"/>
      <c r="Q147" s="647"/>
      <c r="R147" s="647"/>
      <c r="S147" s="647"/>
      <c r="T147" s="647"/>
      <c r="U147" s="647"/>
      <c r="V147" s="647"/>
      <c r="W147" s="647"/>
      <c r="X147" s="647"/>
      <c r="Y147" s="647"/>
      <c r="Z147" s="647"/>
      <c r="AA147" s="647"/>
      <c r="AB147" s="647"/>
      <c r="AC147" s="647"/>
      <c r="AD147" s="647"/>
      <c r="AE147" s="647"/>
      <c r="AF147" s="647"/>
      <c r="AG147" s="647"/>
      <c r="AH147" s="208"/>
      <c r="AI147" s="208"/>
    </row>
    <row r="148" spans="1:35" ht="15" customHeight="1">
      <c r="A148" s="647"/>
      <c r="B148" s="647"/>
      <c r="C148" s="647"/>
      <c r="D148" s="647"/>
      <c r="E148" s="647"/>
      <c r="F148" s="647"/>
      <c r="G148" s="647"/>
      <c r="H148" s="647"/>
      <c r="I148" s="647"/>
      <c r="J148" s="647"/>
      <c r="K148" s="647"/>
      <c r="L148" s="647"/>
      <c r="M148" s="647"/>
      <c r="N148" s="647"/>
      <c r="O148" s="647"/>
      <c r="P148" s="647"/>
      <c r="Q148" s="647"/>
      <c r="R148" s="647"/>
      <c r="S148" s="647"/>
      <c r="T148" s="647"/>
      <c r="U148" s="647"/>
      <c r="V148" s="647"/>
      <c r="W148" s="647"/>
      <c r="X148" s="647"/>
      <c r="Y148" s="647"/>
      <c r="Z148" s="647"/>
      <c r="AA148" s="647"/>
      <c r="AB148" s="647"/>
      <c r="AC148" s="647"/>
      <c r="AD148" s="647"/>
      <c r="AE148" s="647"/>
      <c r="AF148" s="647"/>
      <c r="AG148" s="647"/>
      <c r="AH148" s="208"/>
      <c r="AI148" s="208"/>
    </row>
    <row r="149" spans="1:35" ht="15" customHeight="1">
      <c r="A149" s="3"/>
      <c r="B149" s="3"/>
      <c r="C149" s="3" t="s">
        <v>15</v>
      </c>
      <c r="D149" s="3"/>
      <c r="E149" s="648"/>
      <c r="F149" s="648"/>
      <c r="G149" s="3" t="s">
        <v>16</v>
      </c>
      <c r="H149" s="648"/>
      <c r="I149" s="648"/>
      <c r="J149" s="3" t="s">
        <v>264</v>
      </c>
      <c r="K149" s="648"/>
      <c r="L149" s="648"/>
      <c r="M149" s="3" t="s">
        <v>18</v>
      </c>
      <c r="N149" s="3"/>
      <c r="O149" s="3"/>
      <c r="P149" s="3" t="s">
        <v>369</v>
      </c>
      <c r="Q149" s="3"/>
      <c r="R149" s="3"/>
      <c r="S149" s="3"/>
      <c r="T149" s="649"/>
      <c r="U149" s="649"/>
      <c r="V149" s="649"/>
      <c r="W149" s="649"/>
      <c r="X149" s="649"/>
      <c r="Y149" s="649"/>
      <c r="Z149" s="649"/>
      <c r="AA149" s="649"/>
      <c r="AB149" s="649"/>
      <c r="AC149" s="649"/>
      <c r="AD149" s="649"/>
      <c r="AE149" s="649"/>
      <c r="AF149" s="649"/>
      <c r="AG149" s="3"/>
    </row>
    <row r="150" spans="1:35" ht="15" customHeight="1">
      <c r="A150" s="3"/>
      <c r="B150" s="3"/>
      <c r="C150" s="3"/>
      <c r="D150" s="3"/>
      <c r="E150" s="19"/>
      <c r="F150" s="19"/>
      <c r="G150" s="3"/>
      <c r="H150" s="19"/>
      <c r="I150" s="19"/>
      <c r="J150" s="3"/>
      <c r="K150" s="19"/>
      <c r="L150" s="19"/>
      <c r="M150" s="3"/>
      <c r="N150" s="3"/>
      <c r="O150" s="3"/>
      <c r="P150" s="3"/>
      <c r="Q150" s="3"/>
      <c r="R150" s="3"/>
      <c r="S150" s="3"/>
      <c r="T150" s="19"/>
      <c r="U150" s="19"/>
      <c r="V150" s="19"/>
      <c r="W150" s="19"/>
      <c r="X150" s="19"/>
      <c r="Y150" s="19"/>
      <c r="Z150" s="19"/>
      <c r="AA150" s="19"/>
      <c r="AB150" s="19"/>
      <c r="AC150" s="19"/>
      <c r="AD150" s="19"/>
      <c r="AE150" s="19"/>
      <c r="AF150" s="19"/>
      <c r="AG150" s="3"/>
    </row>
    <row r="151" spans="1:35" ht="15" customHeight="1">
      <c r="A151" s="49" t="s">
        <v>370</v>
      </c>
      <c r="B151" s="49"/>
      <c r="C151" s="49"/>
      <c r="D151" s="49"/>
      <c r="E151" s="49"/>
      <c r="F151" s="49"/>
      <c r="G151" s="49"/>
      <c r="H151" s="49"/>
      <c r="I151" s="49"/>
      <c r="J151" s="49"/>
      <c r="K151" s="49"/>
      <c r="L151" s="49"/>
      <c r="M151" s="49"/>
      <c r="N151" s="49"/>
      <c r="O151" s="49"/>
      <c r="P151" s="49"/>
      <c r="Q151" s="49"/>
      <c r="R151" s="49"/>
      <c r="S151" s="49"/>
      <c r="T151" s="49"/>
      <c r="U151" s="49"/>
      <c r="V151" s="49"/>
      <c r="W151" s="49"/>
      <c r="X151" s="49"/>
      <c r="Y151" s="49"/>
      <c r="Z151" s="49"/>
      <c r="AA151" s="49"/>
      <c r="AB151" s="49"/>
      <c r="AC151" s="49"/>
      <c r="AD151" s="49"/>
      <c r="AE151" s="49"/>
      <c r="AF151" s="49"/>
      <c r="AG151" s="49"/>
    </row>
    <row r="152" spans="1:35" ht="15" customHeight="1">
      <c r="A152" s="124"/>
      <c r="B152" s="124"/>
      <c r="C152" s="124"/>
      <c r="D152" s="124"/>
      <c r="E152" s="124"/>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c r="AC152" s="124"/>
      <c r="AD152" s="124"/>
      <c r="AE152" s="124"/>
      <c r="AF152" s="124"/>
      <c r="AG152" s="124"/>
      <c r="AH152" s="213"/>
      <c r="AI152" s="208"/>
    </row>
    <row r="153" spans="1:35" ht="15" customHeight="1">
      <c r="A153" s="124"/>
      <c r="B153" s="124"/>
      <c r="C153" s="124"/>
      <c r="D153" s="124"/>
      <c r="E153" s="124"/>
      <c r="F153" s="124"/>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c r="AC153" s="124"/>
      <c r="AD153" s="124"/>
      <c r="AE153" s="124"/>
      <c r="AF153" s="124"/>
      <c r="AG153" s="124"/>
      <c r="AH153" s="213"/>
      <c r="AI153" s="208"/>
    </row>
    <row r="154" spans="1:35" ht="15" customHeight="1">
      <c r="A154" s="124"/>
      <c r="B154" s="124"/>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c r="AC154" s="124"/>
      <c r="AD154" s="124"/>
      <c r="AE154" s="124"/>
      <c r="AF154" s="124"/>
      <c r="AG154" s="124"/>
      <c r="AH154" s="213"/>
      <c r="AI154" s="208"/>
    </row>
    <row r="155" spans="1:35" ht="15" customHeight="1">
      <c r="A155" s="124"/>
      <c r="B155" s="124"/>
      <c r="C155" s="124"/>
      <c r="D155" s="124"/>
      <c r="E155" s="124"/>
      <c r="F155" s="124"/>
      <c r="G155" s="124"/>
      <c r="H155" s="124"/>
      <c r="I155" s="124"/>
      <c r="J155" s="124"/>
      <c r="K155" s="124"/>
      <c r="L155" s="124"/>
      <c r="M155" s="124"/>
      <c r="N155" s="124"/>
      <c r="O155" s="124"/>
      <c r="P155" s="124"/>
      <c r="Q155" s="124"/>
      <c r="R155" s="124"/>
      <c r="S155" s="124"/>
      <c r="T155" s="124"/>
      <c r="U155" s="124"/>
      <c r="V155" s="124"/>
      <c r="W155" s="124"/>
      <c r="X155" s="124"/>
      <c r="Y155" s="124"/>
      <c r="Z155" s="124"/>
      <c r="AA155" s="124"/>
      <c r="AB155" s="124"/>
      <c r="AC155" s="124"/>
      <c r="AD155" s="124"/>
      <c r="AE155" s="124"/>
      <c r="AF155" s="124"/>
      <c r="AG155" s="124"/>
      <c r="AH155" s="213"/>
      <c r="AI155" s="208"/>
    </row>
    <row r="156" spans="1:35" ht="15" customHeight="1">
      <c r="A156" s="124"/>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213"/>
      <c r="AI156" s="208"/>
    </row>
    <row r="157" spans="1:35" ht="15" customHeight="1">
      <c r="A157" s="124"/>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213"/>
      <c r="AI157" s="208"/>
    </row>
    <row r="158" spans="1:35" ht="15" customHeight="1">
      <c r="A158" s="124"/>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213"/>
      <c r="AI158" s="208"/>
    </row>
    <row r="159" spans="1:35" ht="15" customHeight="1">
      <c r="A159" s="124"/>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213"/>
      <c r="AI159" s="208"/>
    </row>
    <row r="160" spans="1:35" ht="15" customHeight="1">
      <c r="A160" s="124"/>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213"/>
      <c r="AI160" s="208"/>
    </row>
    <row r="161" spans="1:35" ht="15" customHeight="1">
      <c r="A161" s="124"/>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213"/>
      <c r="AI161" s="208"/>
    </row>
    <row r="162" spans="1:35" ht="15" customHeight="1">
      <c r="A162" s="124"/>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213"/>
      <c r="AI162" s="208"/>
    </row>
    <row r="163" spans="1:35" ht="15" customHeight="1">
      <c r="A163" s="124"/>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213"/>
      <c r="AI163" s="208"/>
    </row>
    <row r="164" spans="1:35" ht="15" customHeight="1">
      <c r="A164" s="124"/>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213"/>
      <c r="AI164" s="208"/>
    </row>
    <row r="165" spans="1:35" ht="15" customHeight="1">
      <c r="A165" s="124"/>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213"/>
      <c r="AI165" s="208"/>
    </row>
    <row r="166" spans="1:35" ht="15" customHeight="1">
      <c r="A166" s="124"/>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213"/>
      <c r="AI166" s="208"/>
    </row>
    <row r="167" spans="1:35" ht="15" customHeight="1">
      <c r="A167" s="124"/>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213"/>
      <c r="AI167" s="208"/>
    </row>
    <row r="168" spans="1:35" ht="15" customHeight="1">
      <c r="A168" s="124"/>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213"/>
      <c r="AI168" s="208"/>
    </row>
    <row r="169" spans="1:35" ht="15" customHeight="1">
      <c r="A169" s="124"/>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213"/>
      <c r="AI169" s="208"/>
    </row>
    <row r="170" spans="1:35" ht="15" customHeight="1">
      <c r="A170" s="124"/>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213"/>
      <c r="AI170" s="208"/>
    </row>
    <row r="171" spans="1:35" ht="15" customHeight="1">
      <c r="A171" s="124"/>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213"/>
      <c r="AI171" s="208"/>
    </row>
    <row r="172" spans="1:35" ht="15" customHeight="1">
      <c r="A172" s="124"/>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213"/>
      <c r="AI172" s="208"/>
    </row>
    <row r="173" spans="1:35" ht="15" customHeight="1">
      <c r="A173" s="124"/>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213"/>
      <c r="AI173" s="208"/>
    </row>
    <row r="174" spans="1:35" ht="15" customHeight="1">
      <c r="A174" s="124"/>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213"/>
      <c r="AI174" s="208"/>
    </row>
    <row r="175" spans="1:35"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213"/>
      <c r="AI175" s="208"/>
    </row>
    <row r="176" spans="1:35"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13"/>
      <c r="AI176" s="208"/>
    </row>
    <row r="177" spans="1:35"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13"/>
      <c r="AI177" s="208"/>
    </row>
    <row r="178" spans="1:35"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13"/>
      <c r="AI178" s="208"/>
    </row>
    <row r="179" spans="1:35"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13"/>
      <c r="AI179" s="208"/>
    </row>
    <row r="180" spans="1:35"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213"/>
      <c r="AI180" s="208"/>
    </row>
    <row r="181" spans="1:35"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213"/>
      <c r="AI181" s="208"/>
    </row>
    <row r="182" spans="1:35" ht="15" customHeight="1">
      <c r="A182" s="124"/>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213"/>
      <c r="AI182" s="208"/>
    </row>
    <row r="183" spans="1:35" ht="15" customHeight="1">
      <c r="A183" s="124"/>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213"/>
      <c r="AI183" s="208"/>
    </row>
    <row r="184" spans="1:35" ht="15" customHeight="1">
      <c r="A184" s="124"/>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213"/>
      <c r="AI184" s="208"/>
    </row>
    <row r="185" spans="1:35"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213"/>
      <c r="AI185" s="208"/>
    </row>
    <row r="186" spans="1:35"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213"/>
      <c r="AI186" s="208"/>
    </row>
    <row r="187" spans="1:35"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213"/>
      <c r="AI187" s="208"/>
    </row>
    <row r="188" spans="1:35" ht="15" customHeight="1">
      <c r="A188" s="124"/>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213"/>
      <c r="AI188" s="208"/>
    </row>
    <row r="189" spans="1:35"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213"/>
      <c r="AI189" s="208"/>
    </row>
    <row r="190" spans="1:35" ht="16.149999999999999"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213"/>
      <c r="AI190" s="208"/>
    </row>
    <row r="191" spans="1:35" ht="16.149999999999999"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213"/>
      <c r="AI191" s="208"/>
    </row>
    <row r="192" spans="1:35" ht="16.149999999999999"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213"/>
    </row>
    <row r="193" spans="1:70">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13"/>
    </row>
    <row r="194" spans="1:70">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213"/>
    </row>
    <row r="195" spans="1:70" ht="16.149999999999999"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c r="AH195" s="213"/>
    </row>
    <row r="196" spans="1:70" ht="16.149999999999999" customHeight="1">
      <c r="A196" s="124"/>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c r="AH196" s="213"/>
    </row>
    <row r="197" spans="1:70" ht="16.149999999999999" customHeight="1">
      <c r="A197" s="124"/>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213"/>
    </row>
    <row r="198" spans="1:70">
      <c r="A198" s="124"/>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c r="AH198" s="213"/>
    </row>
    <row r="199" spans="1:70" ht="15" customHeight="1">
      <c r="A199" s="124"/>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213"/>
      <c r="AM199" s="214"/>
      <c r="AN199" s="214"/>
      <c r="AO199" s="214"/>
      <c r="AP199" s="214"/>
      <c r="AQ199" s="214"/>
      <c r="AR199" s="214"/>
      <c r="AS199" s="214"/>
      <c r="AT199" s="49"/>
      <c r="AU199" s="49"/>
      <c r="AV199" s="49"/>
      <c r="AW199" s="49"/>
      <c r="AX199" s="49"/>
      <c r="AY199" s="49"/>
      <c r="AZ199" s="49"/>
      <c r="BA199" s="49"/>
      <c r="BB199" s="49"/>
      <c r="BC199" s="49"/>
      <c r="BD199" s="49"/>
      <c r="BE199" s="49"/>
      <c r="BF199" s="49"/>
      <c r="BG199" s="49"/>
      <c r="BH199" s="49"/>
      <c r="BI199" s="49"/>
      <c r="BJ199" s="49"/>
      <c r="BK199" s="49"/>
      <c r="BL199" s="49"/>
      <c r="BM199" s="49"/>
      <c r="BN199" s="49"/>
      <c r="BO199" s="49"/>
      <c r="BP199" s="49"/>
      <c r="BQ199" s="49"/>
      <c r="BR199" s="49"/>
    </row>
    <row r="200" spans="1:70" ht="15" customHeight="1">
      <c r="A200" s="124"/>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c r="AH200" s="213"/>
      <c r="AL200" s="214"/>
      <c r="AM200" s="214"/>
      <c r="AN200" s="214"/>
      <c r="AO200" s="214"/>
      <c r="AP200" s="214"/>
      <c r="AQ200" s="214"/>
      <c r="AR200" s="214"/>
      <c r="AS200" s="214"/>
      <c r="AT200" s="49"/>
      <c r="AU200" s="49"/>
      <c r="AV200" s="49"/>
      <c r="AW200" s="49"/>
      <c r="AX200" s="49"/>
      <c r="AY200" s="49"/>
      <c r="AZ200" s="49"/>
      <c r="BA200" s="49"/>
      <c r="BB200" s="49"/>
      <c r="BC200" s="49"/>
      <c r="BD200" s="49"/>
      <c r="BE200" s="49"/>
      <c r="BF200" s="49"/>
      <c r="BG200" s="49"/>
      <c r="BH200" s="49"/>
      <c r="BI200" s="49"/>
      <c r="BJ200" s="49"/>
      <c r="BK200" s="49"/>
      <c r="BL200" s="49"/>
      <c r="BM200" s="49"/>
      <c r="BN200" s="49"/>
      <c r="BO200" s="49"/>
      <c r="BP200" s="49"/>
      <c r="BQ200" s="49"/>
      <c r="BR200" s="49"/>
    </row>
    <row r="201" spans="1:70" ht="15" customHeight="1">
      <c r="A201" s="124"/>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c r="AH201" s="213"/>
      <c r="AL201" s="214"/>
      <c r="AM201" s="214"/>
      <c r="AN201" s="214"/>
      <c r="AO201" s="214"/>
      <c r="AP201" s="214"/>
      <c r="AQ201" s="214"/>
      <c r="AR201" s="214"/>
      <c r="AS201" s="214"/>
      <c r="AT201" s="49"/>
      <c r="AU201" s="49"/>
      <c r="AV201" s="49"/>
      <c r="AW201" s="49"/>
      <c r="AX201" s="49"/>
      <c r="AY201" s="49"/>
      <c r="AZ201" s="49"/>
      <c r="BA201" s="49"/>
      <c r="BB201" s="49"/>
      <c r="BC201" s="49"/>
      <c r="BD201" s="49"/>
      <c r="BE201" s="49"/>
      <c r="BF201" s="49"/>
      <c r="BG201" s="49"/>
      <c r="BH201" s="49"/>
      <c r="BI201" s="49"/>
      <c r="BJ201" s="49"/>
      <c r="BK201" s="49"/>
      <c r="BL201" s="49"/>
      <c r="BM201" s="49"/>
      <c r="BN201" s="49"/>
      <c r="BO201" s="49"/>
      <c r="BP201" s="49"/>
      <c r="BQ201" s="49"/>
      <c r="BR201" s="49"/>
    </row>
    <row r="202" spans="1:70" ht="15" customHeight="1">
      <c r="A202" s="124"/>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c r="AH202" s="213"/>
      <c r="AL202" s="214"/>
      <c r="AM202" s="214"/>
      <c r="AN202" s="214"/>
      <c r="AO202" s="214"/>
      <c r="AP202" s="214"/>
      <c r="AQ202" s="214"/>
      <c r="AR202" s="214"/>
      <c r="AS202" s="214"/>
      <c r="AT202" s="49"/>
      <c r="AU202" s="49"/>
      <c r="AV202" s="49"/>
      <c r="AW202" s="49"/>
      <c r="AX202" s="49"/>
      <c r="AY202" s="49"/>
      <c r="AZ202" s="49"/>
      <c r="BA202" s="49"/>
      <c r="BB202" s="49"/>
      <c r="BC202" s="49"/>
      <c r="BD202" s="49"/>
      <c r="BE202" s="49"/>
      <c r="BF202" s="49"/>
      <c r="BG202" s="49"/>
      <c r="BH202" s="49"/>
      <c r="BI202" s="49"/>
      <c r="BJ202" s="49"/>
      <c r="BK202" s="49"/>
      <c r="BL202" s="49"/>
      <c r="BM202" s="49"/>
      <c r="BN202" s="49"/>
      <c r="BO202" s="49"/>
      <c r="BP202" s="49"/>
      <c r="BQ202" s="49"/>
      <c r="BR202" s="49"/>
    </row>
    <row r="203" spans="1:70" ht="15" customHeight="1">
      <c r="A203" s="124"/>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c r="AH203" s="213"/>
      <c r="AL203" s="214"/>
      <c r="AM203" s="214"/>
      <c r="AN203" s="214"/>
      <c r="AO203" s="214"/>
      <c r="AP203" s="214"/>
      <c r="AQ203" s="214"/>
      <c r="AR203" s="214"/>
      <c r="AS203" s="214"/>
      <c r="AT203" s="49"/>
      <c r="AU203" s="49"/>
      <c r="AV203" s="49"/>
      <c r="AW203" s="49"/>
      <c r="AX203" s="49"/>
      <c r="AY203" s="49"/>
      <c r="AZ203" s="49"/>
      <c r="BA203" s="49"/>
      <c r="BB203" s="49"/>
      <c r="BC203" s="49"/>
      <c r="BD203" s="49"/>
      <c r="BE203" s="49"/>
      <c r="BF203" s="49"/>
      <c r="BG203" s="49"/>
      <c r="BH203" s="49"/>
      <c r="BI203" s="49"/>
      <c r="BJ203" s="49"/>
      <c r="BK203" s="49"/>
      <c r="BL203" s="49"/>
      <c r="BM203" s="49"/>
      <c r="BN203" s="49"/>
      <c r="BO203" s="49"/>
      <c r="BP203" s="49"/>
      <c r="BQ203" s="49"/>
      <c r="BR203" s="49"/>
    </row>
    <row r="204" spans="1:70" ht="15" customHeight="1">
      <c r="AL204" s="214"/>
      <c r="AM204" s="214"/>
      <c r="AN204" s="214"/>
      <c r="AO204" s="214"/>
      <c r="AP204" s="214"/>
      <c r="AQ204" s="214"/>
      <c r="AR204" s="214"/>
      <c r="AS204" s="214"/>
      <c r="AT204" s="49"/>
      <c r="AU204" s="49"/>
      <c r="AV204" s="49"/>
      <c r="AW204" s="49"/>
      <c r="AX204" s="49"/>
      <c r="AY204" s="49"/>
      <c r="AZ204" s="49"/>
      <c r="BA204" s="49"/>
      <c r="BB204" s="49"/>
      <c r="BC204" s="49"/>
      <c r="BD204" s="49"/>
      <c r="BE204" s="49"/>
      <c r="BF204" s="49"/>
      <c r="BG204" s="49"/>
      <c r="BH204" s="49"/>
      <c r="BI204" s="49"/>
      <c r="BJ204" s="49"/>
      <c r="BK204" s="49"/>
      <c r="BL204" s="49"/>
      <c r="BM204" s="49"/>
      <c r="BN204" s="49"/>
      <c r="BO204" s="49"/>
      <c r="BP204" s="49"/>
      <c r="BQ204" s="49"/>
      <c r="BR204" s="49"/>
    </row>
    <row r="205" spans="1:70" ht="15" customHeight="1">
      <c r="AL205" s="214"/>
      <c r="AM205" s="214"/>
      <c r="AN205" s="214"/>
      <c r="AO205" s="214"/>
      <c r="AP205" s="214"/>
      <c r="AQ205" s="214"/>
      <c r="AR205" s="214"/>
      <c r="AS205" s="214"/>
      <c r="AT205" s="49"/>
      <c r="AU205" s="49"/>
      <c r="AV205" s="49"/>
      <c r="AW205" s="49"/>
      <c r="AX205" s="49"/>
      <c r="AY205" s="49"/>
      <c r="AZ205" s="49"/>
      <c r="BA205" s="49"/>
      <c r="BB205" s="49"/>
      <c r="BC205" s="49"/>
      <c r="BD205" s="49"/>
      <c r="BE205" s="49"/>
      <c r="BF205" s="49"/>
      <c r="BG205" s="49"/>
      <c r="BH205" s="49"/>
      <c r="BI205" s="49"/>
      <c r="BJ205" s="49"/>
      <c r="BK205" s="49"/>
      <c r="BL205" s="49"/>
      <c r="BM205" s="49"/>
      <c r="BN205" s="49"/>
      <c r="BO205" s="49"/>
      <c r="BP205" s="49"/>
      <c r="BQ205" s="49"/>
      <c r="BR205" s="49"/>
    </row>
    <row r="206" spans="1:70" ht="15" customHeight="1">
      <c r="AL206" s="214"/>
      <c r="AM206" s="214"/>
      <c r="AN206" s="214"/>
      <c r="AO206" s="214"/>
      <c r="AP206" s="214"/>
      <c r="AQ206" s="214"/>
      <c r="AR206" s="214"/>
      <c r="AS206" s="214"/>
      <c r="AT206" s="49"/>
      <c r="AU206" s="49"/>
      <c r="AV206" s="49"/>
      <c r="AW206" s="49"/>
      <c r="AX206" s="49"/>
      <c r="AY206" s="49"/>
      <c r="AZ206" s="49"/>
      <c r="BA206" s="49"/>
      <c r="BB206" s="49"/>
      <c r="BC206" s="49"/>
      <c r="BD206" s="49"/>
      <c r="BE206" s="49"/>
      <c r="BF206" s="49"/>
      <c r="BG206" s="49"/>
      <c r="BH206" s="49"/>
      <c r="BI206" s="49"/>
      <c r="BJ206" s="49"/>
      <c r="BK206" s="49"/>
      <c r="BL206" s="49"/>
      <c r="BM206" s="49"/>
      <c r="BN206" s="49"/>
      <c r="BO206" s="49"/>
      <c r="BP206" s="49"/>
      <c r="BQ206" s="49"/>
      <c r="BR206" s="49"/>
    </row>
    <row r="207" spans="1:70" ht="15" customHeight="1">
      <c r="AL207" s="214"/>
      <c r="AM207" s="214"/>
      <c r="AN207" s="214"/>
      <c r="AO207" s="214"/>
      <c r="AP207" s="214"/>
      <c r="AQ207" s="214"/>
      <c r="AR207" s="214"/>
      <c r="AS207" s="214"/>
      <c r="AT207" s="49"/>
      <c r="AU207" s="49"/>
      <c r="AV207" s="49"/>
      <c r="AW207" s="49"/>
      <c r="AX207" s="49"/>
      <c r="AY207" s="49"/>
      <c r="AZ207" s="49"/>
      <c r="BA207" s="49"/>
      <c r="BB207" s="49"/>
      <c r="BC207" s="49"/>
      <c r="BD207" s="49"/>
      <c r="BE207" s="49"/>
      <c r="BF207" s="49"/>
      <c r="BG207" s="49"/>
      <c r="BH207" s="49"/>
      <c r="BI207" s="49"/>
      <c r="BJ207" s="49"/>
      <c r="BK207" s="49"/>
      <c r="BL207" s="49"/>
      <c r="BM207" s="49"/>
      <c r="BN207" s="49"/>
      <c r="BO207" s="49"/>
      <c r="BP207" s="49"/>
      <c r="BQ207" s="49"/>
      <c r="BR207" s="49"/>
    </row>
    <row r="208" spans="1:70" ht="15" customHeight="1">
      <c r="AL208" s="214"/>
      <c r="AM208" s="214"/>
      <c r="AN208" s="214"/>
      <c r="AO208" s="214"/>
      <c r="AP208" s="214"/>
      <c r="AQ208" s="214"/>
      <c r="AR208" s="214"/>
      <c r="AS208" s="214"/>
      <c r="AT208" s="49"/>
      <c r="AU208" s="49"/>
      <c r="AV208" s="49"/>
      <c r="AW208" s="49"/>
      <c r="AX208" s="49"/>
      <c r="AY208" s="49"/>
      <c r="AZ208" s="49"/>
      <c r="BA208" s="49"/>
      <c r="BB208" s="49"/>
      <c r="BC208" s="49"/>
      <c r="BD208" s="49"/>
      <c r="BE208" s="49"/>
      <c r="BF208" s="49"/>
      <c r="BG208" s="49"/>
      <c r="BH208" s="49"/>
      <c r="BI208" s="49"/>
      <c r="BJ208" s="49"/>
      <c r="BK208" s="49"/>
      <c r="BL208" s="49"/>
      <c r="BM208" s="49"/>
      <c r="BN208" s="49"/>
      <c r="BO208" s="49"/>
      <c r="BP208" s="49"/>
      <c r="BQ208" s="49"/>
      <c r="BR208" s="49"/>
    </row>
    <row r="209" spans="38:70" ht="15" customHeight="1">
      <c r="AL209" s="210"/>
      <c r="AM209" s="211"/>
      <c r="AN209" s="210"/>
      <c r="AO209" s="210"/>
      <c r="AP209" s="210"/>
      <c r="AQ209" s="210"/>
      <c r="AR209" s="210"/>
      <c r="AS209" s="210"/>
      <c r="AT209" s="42"/>
      <c r="AU209" s="42"/>
      <c r="AV209" s="42"/>
      <c r="AW209" s="42"/>
      <c r="AX209" s="42"/>
      <c r="AY209" s="42"/>
      <c r="AZ209" s="42"/>
      <c r="BA209" s="42"/>
      <c r="BB209" s="42"/>
      <c r="BC209" s="42"/>
      <c r="BD209" s="42"/>
      <c r="BE209" s="42"/>
      <c r="BF209" s="42"/>
      <c r="BG209" s="42"/>
      <c r="BH209" s="42"/>
      <c r="BI209" s="42"/>
      <c r="BJ209" s="42"/>
      <c r="BK209" s="42"/>
      <c r="BL209" s="42"/>
      <c r="BM209" s="42"/>
      <c r="BN209" s="42"/>
      <c r="BO209" s="42"/>
      <c r="BP209" s="42"/>
      <c r="BQ209" s="42"/>
      <c r="BR209" s="42"/>
    </row>
    <row r="210" spans="38:70" ht="15" customHeight="1">
      <c r="AL210" s="211"/>
      <c r="AM210" s="211"/>
      <c r="AN210" s="210"/>
      <c r="AO210" s="210"/>
      <c r="AP210" s="210"/>
      <c r="AQ210" s="210"/>
      <c r="AR210" s="210"/>
      <c r="AS210" s="210"/>
      <c r="AT210" s="42"/>
      <c r="AU210" s="42"/>
      <c r="AV210" s="42"/>
      <c r="AW210" s="42"/>
      <c r="AX210" s="42"/>
      <c r="AY210" s="42"/>
      <c r="AZ210" s="42"/>
      <c r="BA210" s="42"/>
      <c r="BB210" s="42"/>
      <c r="BC210" s="42"/>
      <c r="BD210" s="42"/>
      <c r="BE210" s="42"/>
      <c r="BF210" s="42"/>
      <c r="BG210" s="42"/>
      <c r="BH210" s="42"/>
      <c r="BI210" s="42"/>
      <c r="BJ210" s="42"/>
      <c r="BK210" s="42"/>
      <c r="BL210" s="42"/>
      <c r="BM210" s="42"/>
      <c r="BN210" s="42"/>
      <c r="BO210" s="42"/>
      <c r="BP210" s="42"/>
      <c r="BQ210" s="42"/>
      <c r="BR210" s="42"/>
    </row>
    <row r="211" spans="38:70" ht="15" customHeight="1">
      <c r="AL211" s="211"/>
      <c r="AM211" s="211"/>
      <c r="AN211" s="210"/>
      <c r="AO211" s="210"/>
      <c r="AP211" s="210"/>
      <c r="AQ211" s="210"/>
      <c r="AR211" s="210"/>
      <c r="AS211" s="210"/>
      <c r="AT211" s="42"/>
      <c r="AU211" s="42"/>
      <c r="AV211" s="42"/>
      <c r="AW211" s="42"/>
      <c r="AX211" s="42"/>
      <c r="AY211" s="42"/>
      <c r="AZ211" s="42"/>
      <c r="BA211" s="42"/>
      <c r="BB211" s="42"/>
      <c r="BC211" s="42"/>
      <c r="BD211" s="42"/>
      <c r="BE211" s="42"/>
      <c r="BF211" s="42"/>
      <c r="BG211" s="42"/>
      <c r="BH211" s="42"/>
      <c r="BI211" s="42"/>
      <c r="BJ211" s="42"/>
      <c r="BK211" s="42"/>
      <c r="BL211" s="42"/>
      <c r="BM211" s="42"/>
      <c r="BN211" s="42"/>
      <c r="BO211" s="42"/>
      <c r="BP211" s="42"/>
      <c r="BQ211" s="42"/>
      <c r="BR211" s="42"/>
    </row>
    <row r="212" spans="38:70" ht="15" customHeight="1">
      <c r="AL212" s="211"/>
      <c r="AM212" s="211"/>
      <c r="AN212" s="210"/>
      <c r="AO212" s="210"/>
      <c r="AP212" s="210"/>
      <c r="AQ212" s="210"/>
      <c r="AR212" s="210"/>
      <c r="AS212" s="210"/>
      <c r="AT212" s="42"/>
      <c r="AU212" s="42"/>
      <c r="AV212" s="42"/>
      <c r="AW212" s="42"/>
      <c r="AX212" s="42"/>
      <c r="AY212" s="42"/>
      <c r="AZ212" s="42"/>
      <c r="BA212" s="42"/>
      <c r="BB212" s="42"/>
      <c r="BC212" s="42"/>
      <c r="BD212" s="42"/>
      <c r="BE212" s="42"/>
      <c r="BF212" s="42"/>
      <c r="BG212" s="42"/>
      <c r="BH212" s="42"/>
      <c r="BI212" s="42"/>
      <c r="BJ212" s="42"/>
      <c r="BK212" s="42"/>
      <c r="BL212" s="42"/>
      <c r="BM212" s="42"/>
      <c r="BN212" s="42"/>
      <c r="BO212" s="42"/>
      <c r="BP212" s="42"/>
      <c r="BQ212" s="42"/>
      <c r="BR212" s="42"/>
    </row>
    <row r="213" spans="38:70" ht="15" customHeight="1">
      <c r="AL213" s="211"/>
      <c r="AM213" s="211"/>
      <c r="AN213" s="210"/>
      <c r="AO213" s="210"/>
      <c r="AP213" s="210"/>
      <c r="AQ213" s="210"/>
      <c r="AR213" s="210"/>
      <c r="AS213" s="210"/>
      <c r="AT213" s="42"/>
      <c r="AU213" s="42"/>
      <c r="AV213" s="42"/>
      <c r="AW213" s="42"/>
      <c r="AX213" s="42"/>
      <c r="AY213" s="42"/>
      <c r="AZ213" s="42"/>
      <c r="BA213" s="42"/>
      <c r="BB213" s="42"/>
      <c r="BC213" s="42"/>
      <c r="BD213" s="42"/>
      <c r="BE213" s="42"/>
      <c r="BF213" s="42"/>
      <c r="BG213" s="42"/>
      <c r="BH213" s="42"/>
      <c r="BI213" s="42"/>
      <c r="BJ213" s="42"/>
      <c r="BK213" s="42"/>
      <c r="BL213" s="42"/>
      <c r="BM213" s="42"/>
      <c r="BN213" s="42"/>
      <c r="BO213" s="42"/>
      <c r="BP213" s="42"/>
      <c r="BQ213" s="42"/>
      <c r="BR213" s="42"/>
    </row>
    <row r="214" spans="38:70" ht="15" customHeight="1">
      <c r="AL214" s="211"/>
      <c r="AM214" s="211"/>
      <c r="AN214" s="210"/>
      <c r="AO214" s="210"/>
      <c r="AP214" s="210"/>
      <c r="AQ214" s="210"/>
      <c r="AR214" s="210"/>
      <c r="AS214" s="210"/>
      <c r="AT214" s="42"/>
      <c r="AU214" s="42"/>
      <c r="AV214" s="42"/>
      <c r="AW214" s="42"/>
      <c r="AX214" s="42"/>
      <c r="AY214" s="42"/>
      <c r="AZ214" s="42"/>
      <c r="BA214" s="42"/>
      <c r="BB214" s="42"/>
      <c r="BC214" s="42"/>
      <c r="BD214" s="42"/>
      <c r="BE214" s="42"/>
      <c r="BF214" s="42"/>
      <c r="BG214" s="42"/>
      <c r="BH214" s="42"/>
      <c r="BI214" s="42"/>
      <c r="BJ214" s="42"/>
      <c r="BK214" s="42"/>
      <c r="BL214" s="42"/>
      <c r="BM214" s="42"/>
      <c r="BN214" s="42"/>
      <c r="BO214" s="42"/>
      <c r="BP214" s="42"/>
      <c r="BQ214" s="42"/>
      <c r="BR214" s="42"/>
    </row>
    <row r="215" spans="38:70" ht="15" customHeight="1">
      <c r="AL215" s="210"/>
      <c r="AM215" s="211"/>
      <c r="AN215" s="210"/>
      <c r="AO215" s="210"/>
      <c r="AP215" s="210"/>
      <c r="AQ215" s="210"/>
      <c r="AR215" s="210"/>
      <c r="AS215" s="210"/>
      <c r="AT215" s="42"/>
      <c r="AU215" s="42"/>
      <c r="AV215" s="42"/>
      <c r="AW215" s="42"/>
      <c r="AX215" s="42"/>
      <c r="AY215" s="42"/>
      <c r="AZ215" s="42"/>
      <c r="BA215" s="42"/>
      <c r="BB215" s="42"/>
      <c r="BC215" s="42"/>
      <c r="BD215" s="42"/>
      <c r="BE215" s="42"/>
      <c r="BF215" s="42"/>
      <c r="BG215" s="42"/>
      <c r="BH215" s="42"/>
      <c r="BI215" s="42"/>
      <c r="BJ215" s="42"/>
      <c r="BK215" s="42"/>
      <c r="BL215" s="42"/>
      <c r="BM215" s="42"/>
      <c r="BN215" s="42"/>
      <c r="BO215" s="42"/>
      <c r="BP215" s="42"/>
      <c r="BQ215" s="42"/>
      <c r="BR215" s="42"/>
    </row>
    <row r="216" spans="38:70" ht="15" customHeight="1">
      <c r="AL216" s="210"/>
      <c r="AM216" s="211"/>
      <c r="AN216" s="210"/>
      <c r="AO216" s="210"/>
      <c r="AP216" s="210"/>
      <c r="AQ216" s="210"/>
      <c r="AR216" s="210"/>
      <c r="AS216" s="210"/>
      <c r="AT216" s="42"/>
      <c r="AU216" s="42"/>
      <c r="AV216" s="42"/>
      <c r="AW216" s="42"/>
      <c r="AX216" s="42"/>
      <c r="AY216" s="42"/>
      <c r="AZ216" s="42"/>
      <c r="BA216" s="42"/>
      <c r="BB216" s="42"/>
      <c r="BC216" s="42"/>
      <c r="BD216" s="42"/>
      <c r="BE216" s="42"/>
      <c r="BF216" s="42"/>
      <c r="BG216" s="42"/>
      <c r="BH216" s="42"/>
      <c r="BI216" s="42"/>
      <c r="BJ216" s="42"/>
      <c r="BK216" s="42"/>
      <c r="BL216" s="42"/>
      <c r="BM216" s="42"/>
      <c r="BN216" s="42"/>
      <c r="BO216" s="42"/>
      <c r="BP216" s="42"/>
      <c r="BQ216" s="42"/>
      <c r="BR216" s="42"/>
    </row>
    <row r="217" spans="38:70" ht="15" customHeight="1">
      <c r="AL217" s="210"/>
      <c r="AM217" s="211"/>
      <c r="AN217" s="210"/>
      <c r="AO217" s="210"/>
      <c r="AP217" s="210"/>
      <c r="AQ217" s="210"/>
      <c r="AR217" s="210"/>
      <c r="AS217" s="210"/>
      <c r="AT217" s="42"/>
      <c r="AU217" s="42"/>
      <c r="AV217" s="42"/>
      <c r="AW217" s="42"/>
      <c r="AX217" s="42"/>
      <c r="AY217" s="42"/>
      <c r="AZ217" s="42"/>
      <c r="BA217" s="42"/>
      <c r="BB217" s="42"/>
      <c r="BC217" s="42"/>
      <c r="BD217" s="42"/>
      <c r="BE217" s="42"/>
      <c r="BF217" s="42"/>
      <c r="BG217" s="42"/>
      <c r="BH217" s="42"/>
      <c r="BI217" s="42"/>
      <c r="BJ217" s="42"/>
      <c r="BK217" s="42"/>
      <c r="BL217" s="42"/>
      <c r="BM217" s="42"/>
      <c r="BN217" s="42"/>
      <c r="BO217" s="42"/>
      <c r="BP217" s="42"/>
      <c r="BQ217" s="42"/>
      <c r="BR217" s="42"/>
    </row>
    <row r="218" spans="38:70" ht="15" customHeight="1">
      <c r="AL218" s="211"/>
      <c r="AM218" s="211"/>
      <c r="AN218" s="210"/>
      <c r="AO218" s="210"/>
      <c r="AP218" s="210"/>
      <c r="AQ218" s="210"/>
      <c r="AR218" s="210"/>
      <c r="AS218" s="210"/>
      <c r="AT218" s="42"/>
      <c r="AU218" s="42"/>
      <c r="AV218" s="42"/>
      <c r="AW218" s="42"/>
      <c r="AX218" s="42"/>
      <c r="AY218" s="42"/>
      <c r="AZ218" s="42"/>
      <c r="BA218" s="42"/>
      <c r="BB218" s="42"/>
      <c r="BC218" s="42"/>
      <c r="BD218" s="42"/>
      <c r="BE218" s="42"/>
      <c r="BF218" s="42"/>
      <c r="BG218" s="42"/>
      <c r="BH218" s="42"/>
      <c r="BI218" s="42"/>
      <c r="BJ218" s="42"/>
      <c r="BK218" s="42"/>
      <c r="BL218" s="42"/>
      <c r="BM218" s="42"/>
      <c r="BN218" s="42"/>
      <c r="BO218" s="42"/>
      <c r="BP218" s="42"/>
      <c r="BQ218" s="42"/>
      <c r="BR218" s="42"/>
    </row>
    <row r="219" spans="38:70" ht="15" customHeight="1">
      <c r="AL219" s="210"/>
      <c r="AM219" s="211"/>
      <c r="AN219" s="210"/>
      <c r="AO219" s="210"/>
      <c r="AP219" s="210"/>
      <c r="AQ219" s="210"/>
      <c r="AR219" s="210"/>
      <c r="AS219" s="210"/>
      <c r="AT219" s="42"/>
      <c r="AU219" s="42"/>
      <c r="AV219" s="42"/>
      <c r="AW219" s="42"/>
      <c r="AX219" s="42"/>
      <c r="AY219" s="42"/>
      <c r="AZ219" s="42"/>
      <c r="BA219" s="42"/>
      <c r="BB219" s="42"/>
      <c r="BC219" s="42"/>
      <c r="BD219" s="42"/>
      <c r="BE219" s="42"/>
      <c r="BF219" s="42"/>
      <c r="BG219" s="42"/>
      <c r="BH219" s="42"/>
      <c r="BI219" s="42"/>
      <c r="BJ219" s="42"/>
      <c r="BK219" s="42"/>
      <c r="BL219" s="42"/>
      <c r="BM219" s="42"/>
      <c r="BN219" s="42"/>
      <c r="BO219" s="42"/>
      <c r="BP219" s="42"/>
      <c r="BQ219" s="42"/>
      <c r="BR219" s="42"/>
    </row>
    <row r="220" spans="38:70" ht="15" customHeight="1">
      <c r="AL220" s="210"/>
      <c r="AM220" s="211"/>
      <c r="AN220" s="210"/>
      <c r="AO220" s="210"/>
      <c r="AP220" s="210"/>
      <c r="AQ220" s="210"/>
      <c r="AR220" s="210"/>
      <c r="AS220" s="210"/>
      <c r="AT220" s="42"/>
      <c r="AU220" s="42"/>
      <c r="AV220" s="42"/>
      <c r="AW220" s="42"/>
      <c r="AX220" s="42"/>
      <c r="AY220" s="42"/>
      <c r="AZ220" s="42"/>
      <c r="BA220" s="42"/>
      <c r="BB220" s="42"/>
      <c r="BC220" s="42"/>
      <c r="BD220" s="42"/>
      <c r="BE220" s="42"/>
      <c r="BF220" s="42"/>
      <c r="BG220" s="42"/>
      <c r="BH220" s="42"/>
      <c r="BI220" s="42"/>
      <c r="BJ220" s="42"/>
      <c r="BK220" s="42"/>
      <c r="BL220" s="42"/>
      <c r="BM220" s="42"/>
      <c r="BN220" s="42"/>
      <c r="BO220" s="42"/>
      <c r="BP220" s="42"/>
      <c r="BQ220" s="42"/>
      <c r="BR220" s="42"/>
    </row>
    <row r="221" spans="38:70" ht="15" customHeight="1">
      <c r="AL221" s="211"/>
      <c r="AM221" s="211"/>
      <c r="AN221" s="210"/>
      <c r="AO221" s="210"/>
      <c r="AP221" s="210"/>
      <c r="AQ221" s="210"/>
      <c r="AR221" s="210"/>
      <c r="AS221" s="210"/>
      <c r="AT221" s="42"/>
      <c r="AU221" s="42"/>
      <c r="AV221" s="42"/>
      <c r="AW221" s="42"/>
      <c r="AX221" s="42"/>
      <c r="AY221" s="42"/>
      <c r="AZ221" s="42"/>
      <c r="BA221" s="42"/>
      <c r="BB221" s="42"/>
      <c r="BC221" s="42"/>
      <c r="BD221" s="42"/>
      <c r="BE221" s="42"/>
      <c r="BF221" s="42"/>
      <c r="BG221" s="42"/>
      <c r="BH221" s="42"/>
      <c r="BI221" s="42"/>
      <c r="BJ221" s="42"/>
      <c r="BK221" s="42"/>
      <c r="BL221" s="42"/>
      <c r="BM221" s="42"/>
      <c r="BN221" s="42"/>
      <c r="BO221" s="42"/>
      <c r="BP221" s="42"/>
      <c r="BQ221" s="42"/>
      <c r="BR221" s="42"/>
    </row>
    <row r="222" spans="38:70" ht="15" customHeight="1">
      <c r="AL222" s="210"/>
      <c r="AM222" s="211"/>
      <c r="AN222" s="210"/>
      <c r="AO222" s="210"/>
      <c r="AP222" s="210"/>
      <c r="AQ222" s="210"/>
      <c r="AR222" s="210"/>
      <c r="AS222" s="210"/>
      <c r="AT222" s="42"/>
      <c r="AU222" s="42"/>
      <c r="AV222" s="42"/>
      <c r="AW222" s="42"/>
      <c r="AX222" s="42"/>
      <c r="AY222" s="42"/>
      <c r="AZ222" s="42"/>
      <c r="BA222" s="42"/>
      <c r="BB222" s="42"/>
      <c r="BC222" s="42"/>
      <c r="BD222" s="42"/>
      <c r="BE222" s="42"/>
      <c r="BF222" s="42"/>
      <c r="BG222" s="42"/>
      <c r="BH222" s="42"/>
      <c r="BI222" s="42"/>
      <c r="BJ222" s="42"/>
      <c r="BK222" s="42"/>
      <c r="BL222" s="42"/>
      <c r="BM222" s="42"/>
      <c r="BN222" s="42"/>
      <c r="BO222" s="42"/>
      <c r="BP222" s="42"/>
      <c r="BQ222" s="42"/>
      <c r="BR222" s="42"/>
    </row>
  </sheetData>
  <sheetProtection algorithmName="SHA-512" hashValue="Qbs2SmUv/Vg8KQTN7IsvXY12TZ+8SeBgpKivfVGSJ06lt/CcfKyWhBG67sXPV1Q7KAF309v0hyurJgiHZG6oIg==" saltValue="JiL2bGiWSvpVtTWI+rQ87Q==" spinCount="100000" sheet="1" objects="1" scenarios="1"/>
  <mergeCells count="110">
    <mergeCell ref="AB107:AF107"/>
    <mergeCell ref="AB100:AF100"/>
    <mergeCell ref="AB101:AF101"/>
    <mergeCell ref="AB102:AF102"/>
    <mergeCell ref="AA104:AG104"/>
    <mergeCell ref="AB105:AF105"/>
    <mergeCell ref="AB106:AF106"/>
    <mergeCell ref="AB93:AF93"/>
    <mergeCell ref="AA95:AG95"/>
    <mergeCell ref="AB96:AF96"/>
    <mergeCell ref="AB97:AF97"/>
    <mergeCell ref="AB98:AF98"/>
    <mergeCell ref="AB99:AF99"/>
    <mergeCell ref="AB108:AF108"/>
    <mergeCell ref="AB109:AF109"/>
    <mergeCell ref="AB110:AF110"/>
    <mergeCell ref="AB111:AF111"/>
    <mergeCell ref="AB116:AF116"/>
    <mergeCell ref="AA114:AG114"/>
    <mergeCell ref="AB123:AF123"/>
    <mergeCell ref="AB124:AF124"/>
    <mergeCell ref="AB132:AF132"/>
    <mergeCell ref="AB122:AF122"/>
    <mergeCell ref="AB130:AF130"/>
    <mergeCell ref="AB131:AF131"/>
    <mergeCell ref="AB127:AF127"/>
    <mergeCell ref="AB128:AF128"/>
    <mergeCell ref="AB129:AF129"/>
    <mergeCell ref="AB133:AF133"/>
    <mergeCell ref="AB115:AF115"/>
    <mergeCell ref="AA126:AG126"/>
    <mergeCell ref="A147:AG148"/>
    <mergeCell ref="E149:F149"/>
    <mergeCell ref="H149:I149"/>
    <mergeCell ref="K149:L149"/>
    <mergeCell ref="T149:AF149"/>
    <mergeCell ref="AB117:AF117"/>
    <mergeCell ref="AB118:AF118"/>
    <mergeCell ref="AB119:AF119"/>
    <mergeCell ref="AB120:AF120"/>
    <mergeCell ref="AB121:AF121"/>
    <mergeCell ref="J141:AF141"/>
    <mergeCell ref="C144:AF144"/>
    <mergeCell ref="AB134:AF134"/>
    <mergeCell ref="AB135:AF135"/>
    <mergeCell ref="AB136:AF136"/>
    <mergeCell ref="AB87:AF87"/>
    <mergeCell ref="AB88:AF88"/>
    <mergeCell ref="AB89:AF89"/>
    <mergeCell ref="AB90:AF90"/>
    <mergeCell ref="AB91:AF91"/>
    <mergeCell ref="AB92:AF92"/>
    <mergeCell ref="AB82:AF82"/>
    <mergeCell ref="AB83:AF83"/>
    <mergeCell ref="AB84:AF84"/>
    <mergeCell ref="AA86:AG86"/>
    <mergeCell ref="AB80:AF80"/>
    <mergeCell ref="AB81:AF81"/>
    <mergeCell ref="AB34:AF34"/>
    <mergeCell ref="AB36:AF36"/>
    <mergeCell ref="AB49:AF49"/>
    <mergeCell ref="AB50:AF50"/>
    <mergeCell ref="AB51:AF51"/>
    <mergeCell ref="R37:V37"/>
    <mergeCell ref="X37:Z37"/>
    <mergeCell ref="AC37:AE37"/>
    <mergeCell ref="AB69:AF69"/>
    <mergeCell ref="AB72:AF72"/>
    <mergeCell ref="AB73:AF73"/>
    <mergeCell ref="AB74:AF74"/>
    <mergeCell ref="AB75:AF75"/>
    <mergeCell ref="AB78:AF78"/>
    <mergeCell ref="AB79:AF79"/>
    <mergeCell ref="AB70:AF70"/>
    <mergeCell ref="AB71:AF71"/>
    <mergeCell ref="AB40:AF40"/>
    <mergeCell ref="AB41:AF41"/>
    <mergeCell ref="AB42:AF42"/>
    <mergeCell ref="AB47:AF47"/>
    <mergeCell ref="AB48:AF48"/>
    <mergeCell ref="AB39:AF39"/>
    <mergeCell ref="Q4:U4"/>
    <mergeCell ref="V4:AG4"/>
    <mergeCell ref="V5:AG5"/>
    <mergeCell ref="B9:C9"/>
    <mergeCell ref="D9:Z9"/>
    <mergeCell ref="B21:D21"/>
    <mergeCell ref="E21:F21"/>
    <mergeCell ref="H21:I21"/>
    <mergeCell ref="O21:P21"/>
    <mergeCell ref="R21:S21"/>
    <mergeCell ref="V21:Y21"/>
    <mergeCell ref="B10:C10"/>
    <mergeCell ref="D10:Z10"/>
    <mergeCell ref="B16:D16"/>
    <mergeCell ref="E16:F16"/>
    <mergeCell ref="AB33:AF33"/>
    <mergeCell ref="B34:W34"/>
    <mergeCell ref="C35:AA35"/>
    <mergeCell ref="AB35:AF35"/>
    <mergeCell ref="X27:Y27"/>
    <mergeCell ref="A2:R2"/>
    <mergeCell ref="U2:AG2"/>
    <mergeCell ref="S2:T2"/>
    <mergeCell ref="Q5:U5"/>
    <mergeCell ref="H16:I16"/>
    <mergeCell ref="O16:P16"/>
    <mergeCell ref="R16:S16"/>
    <mergeCell ref="V16:Y16"/>
    <mergeCell ref="AB38:AF38"/>
  </mergeCells>
  <phoneticPr fontId="1"/>
  <conditionalFormatting sqref="B36:AG39">
    <cfRule type="expression" dxfId="18" priority="1">
      <formula>$AH$27=FALSE</formula>
    </cfRule>
  </conditionalFormatting>
  <conditionalFormatting sqref="AA61:AE61">
    <cfRule type="containsText" dxfId="17" priority="2" operator="containsText" text="問題あり">
      <formula>NOT(ISERROR(SEARCH("問題あり",AA61)))</formula>
    </cfRule>
  </conditionalFormatting>
  <dataValidations count="1">
    <dataValidation type="list" allowBlank="1" showInputMessage="1" showErrorMessage="1" sqref="R16:S18 H16:I18 R21:S21 H21:I21" xr:uid="{5019C994-1548-4FEF-9961-0EDAFBA6922F}">
      <formula1>"   ,1,2,3,4,5,6,7,8,9,10,11,12"</formula1>
    </dataValidation>
  </dataValidations>
  <printOptions horizontalCentered="1"/>
  <pageMargins left="0.23622047244094491" right="0.23622047244094491" top="0.74803149606299213" bottom="0.74803149606299213" header="0.31496062992125984" footer="0.31496062992125984"/>
  <pageSetup paperSize="9" scale="77" fitToHeight="0" orientation="portrait" r:id="rId1"/>
  <rowBreaks count="3" manualBreakCount="3">
    <brk id="60" max="37" man="1"/>
    <brk id="150" max="32" man="1"/>
    <brk id="179"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1</xdr:col>
                    <xdr:colOff>28575</xdr:colOff>
                    <xdr:row>139</xdr:row>
                    <xdr:rowOff>19050</xdr:rowOff>
                  </from>
                  <to>
                    <xdr:col>2</xdr:col>
                    <xdr:colOff>28575</xdr:colOff>
                    <xdr:row>140</xdr:row>
                    <xdr:rowOff>0</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1</xdr:col>
                    <xdr:colOff>28575</xdr:colOff>
                    <xdr:row>140</xdr:row>
                    <xdr:rowOff>9525</xdr:rowOff>
                  </from>
                  <to>
                    <xdr:col>2</xdr:col>
                    <xdr:colOff>28575</xdr:colOff>
                    <xdr:row>141</xdr:row>
                    <xdr:rowOff>0</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11</xdr:col>
                    <xdr:colOff>57150</xdr:colOff>
                    <xdr:row>139</xdr:row>
                    <xdr:rowOff>9525</xdr:rowOff>
                  </from>
                  <to>
                    <xdr:col>12</xdr:col>
                    <xdr:colOff>57150</xdr:colOff>
                    <xdr:row>139</xdr:row>
                    <xdr:rowOff>180975</xdr:rowOff>
                  </to>
                </anchor>
              </controlPr>
            </control>
          </mc:Choice>
        </mc:AlternateContent>
        <mc:AlternateContent xmlns:mc="http://schemas.openxmlformats.org/markup-compatibility/2006">
          <mc:Choice Requires="x14">
            <control shapeId="17412" r:id="rId7" name="Option Button 4">
              <controlPr defaultSize="0" autoFill="0" autoLine="0" autoPict="0">
                <anchor moveWithCells="1">
                  <from>
                    <xdr:col>1</xdr:col>
                    <xdr:colOff>95250</xdr:colOff>
                    <xdr:row>7</xdr:row>
                    <xdr:rowOff>180975</xdr:rowOff>
                  </from>
                  <to>
                    <xdr:col>2</xdr:col>
                    <xdr:colOff>171450</xdr:colOff>
                    <xdr:row>9</xdr:row>
                    <xdr:rowOff>28575</xdr:rowOff>
                  </to>
                </anchor>
              </controlPr>
            </control>
          </mc:Choice>
        </mc:AlternateContent>
        <mc:AlternateContent xmlns:mc="http://schemas.openxmlformats.org/markup-compatibility/2006">
          <mc:Choice Requires="x14">
            <control shapeId="17419" r:id="rId8" name="Check Box 11">
              <controlPr defaultSize="0" autoFill="0" autoLine="0" autoPict="0">
                <anchor moveWithCells="1">
                  <from>
                    <xdr:col>22</xdr:col>
                    <xdr:colOff>28575</xdr:colOff>
                    <xdr:row>26</xdr:row>
                    <xdr:rowOff>19050</xdr:rowOff>
                  </from>
                  <to>
                    <xdr:col>22</xdr:col>
                    <xdr:colOff>238125</xdr:colOff>
                    <xdr:row>26</xdr:row>
                    <xdr:rowOff>180975</xdr:rowOff>
                  </to>
                </anchor>
              </controlPr>
            </control>
          </mc:Choice>
        </mc:AlternateContent>
        <mc:AlternateContent xmlns:mc="http://schemas.openxmlformats.org/markup-compatibility/2006">
          <mc:Choice Requires="x14">
            <control shapeId="17413" r:id="rId9" name="Option Button 5">
              <controlPr defaultSize="0" autoFill="0" autoLine="0" autoPict="0">
                <anchor moveWithCells="1">
                  <from>
                    <xdr:col>1</xdr:col>
                    <xdr:colOff>95250</xdr:colOff>
                    <xdr:row>8</xdr:row>
                    <xdr:rowOff>180975</xdr:rowOff>
                  </from>
                  <to>
                    <xdr:col>2</xdr:col>
                    <xdr:colOff>171450</xdr:colOff>
                    <xdr:row>10</xdr:row>
                    <xdr:rowOff>28575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70C3EF-7C4E-4218-9157-77E0EB4E9B30}">
  <sheetPr codeName="Sheet7">
    <tabColor theme="7" tint="0.39997558519241921"/>
    <pageSetUpPr fitToPage="1"/>
  </sheetPr>
  <dimension ref="A1:BS222"/>
  <sheetViews>
    <sheetView showGridLines="0" workbookViewId="0"/>
  </sheetViews>
  <sheetFormatPr defaultColWidth="8.75" defaultRowHeight="13.5" outlineLevelRow="1" outlineLevelCol="1"/>
  <cols>
    <col min="1" max="33" width="3.625" style="4" customWidth="1"/>
    <col min="34" max="34" width="3.625" style="189" hidden="1" customWidth="1" outlineLevel="1"/>
    <col min="35" max="35" width="7.125" style="189" hidden="1" customWidth="1" outlineLevel="1"/>
    <col min="36" max="40" width="2.75" style="189" hidden="1" customWidth="1" outlineLevel="1"/>
    <col min="41" max="41" width="2.75" style="189" customWidth="1" collapsed="1"/>
    <col min="42" max="43" width="2.75" style="189" customWidth="1"/>
    <col min="44" max="44" width="9.5" style="189" customWidth="1"/>
    <col min="45" max="45" width="9.5" style="4" bestFit="1" customWidth="1"/>
    <col min="46" max="16384" width="8.75" style="4"/>
  </cols>
  <sheetData>
    <row r="1" spans="1:36" ht="16.149999999999999" customHeight="1">
      <c r="A1" s="49" t="s">
        <v>254</v>
      </c>
      <c r="B1" s="49"/>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c r="AH1" s="215"/>
    </row>
    <row r="2" spans="1:36" ht="16.149999999999999" customHeight="1">
      <c r="A2" s="605" t="s">
        <v>409</v>
      </c>
      <c r="B2" s="605"/>
      <c r="C2" s="605"/>
      <c r="D2" s="605"/>
      <c r="E2" s="605"/>
      <c r="F2" s="605"/>
      <c r="G2" s="605"/>
      <c r="H2" s="605"/>
      <c r="I2" s="605"/>
      <c r="J2" s="605"/>
      <c r="K2" s="605"/>
      <c r="L2" s="605"/>
      <c r="M2" s="605"/>
      <c r="N2" s="605"/>
      <c r="O2" s="605"/>
      <c r="P2" s="605"/>
      <c r="Q2" s="605"/>
      <c r="R2" s="605"/>
      <c r="S2" s="606"/>
      <c r="T2" s="606"/>
      <c r="U2" s="177" t="s">
        <v>256</v>
      </c>
      <c r="V2" s="2"/>
      <c r="W2" s="2"/>
      <c r="X2" s="2"/>
      <c r="Y2" s="2"/>
      <c r="Z2" s="2"/>
      <c r="AA2" s="2"/>
      <c r="AB2" s="2"/>
      <c r="AC2" s="2"/>
      <c r="AD2" s="2"/>
      <c r="AE2" s="2"/>
      <c r="AF2" s="2"/>
      <c r="AG2" s="2"/>
      <c r="AH2" s="204"/>
      <c r="AI2" s="204"/>
      <c r="AJ2" s="204"/>
    </row>
    <row r="3" spans="1:36" ht="14.25" customHeight="1">
      <c r="A3" s="49"/>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215"/>
    </row>
    <row r="4" spans="1:36" ht="16.350000000000001" customHeight="1">
      <c r="A4" s="49"/>
      <c r="B4" s="49"/>
      <c r="C4" s="49"/>
      <c r="D4" s="49"/>
      <c r="E4" s="49"/>
      <c r="F4" s="49"/>
      <c r="G4" s="49"/>
      <c r="H4" s="49"/>
      <c r="I4" s="49"/>
      <c r="J4" s="49"/>
      <c r="K4" s="49"/>
      <c r="L4" s="49"/>
      <c r="M4" s="49"/>
      <c r="N4" s="49"/>
      <c r="O4" s="49"/>
      <c r="P4" s="49"/>
      <c r="Q4" s="628" t="s">
        <v>257</v>
      </c>
      <c r="R4" s="628"/>
      <c r="S4" s="628"/>
      <c r="T4" s="628"/>
      <c r="U4" s="628"/>
      <c r="V4" s="661" t="str">
        <f>IF('様式95_外来・在宅ベースアップ評価料（Ⅰ）'!H5=0,"",'様式95_外来・在宅ベースアップ評価料（Ⅰ）'!H5)</f>
        <v/>
      </c>
      <c r="W4" s="661"/>
      <c r="X4" s="661"/>
      <c r="Y4" s="661"/>
      <c r="Z4" s="661"/>
      <c r="AA4" s="661"/>
      <c r="AB4" s="661"/>
      <c r="AC4" s="661"/>
      <c r="AD4" s="661"/>
      <c r="AE4" s="661"/>
      <c r="AF4" s="661"/>
      <c r="AG4" s="662"/>
      <c r="AH4" s="194"/>
      <c r="AI4" s="205"/>
      <c r="AJ4" s="205"/>
    </row>
    <row r="5" spans="1:36" ht="16.149999999999999" customHeight="1">
      <c r="A5" s="49"/>
      <c r="B5" s="49"/>
      <c r="C5" s="49"/>
      <c r="D5" s="49"/>
      <c r="E5" s="49"/>
      <c r="F5" s="49"/>
      <c r="G5" s="49"/>
      <c r="H5" s="49"/>
      <c r="I5" s="49"/>
      <c r="J5" s="49"/>
      <c r="K5" s="49"/>
      <c r="L5" s="49"/>
      <c r="M5" s="49"/>
      <c r="N5" s="49"/>
      <c r="O5" s="49"/>
      <c r="P5" s="49"/>
      <c r="Q5" s="658" t="s">
        <v>258</v>
      </c>
      <c r="R5" s="658"/>
      <c r="S5" s="658"/>
      <c r="T5" s="658"/>
      <c r="U5" s="659"/>
      <c r="V5" s="663" t="str">
        <f>'様式96_外来・在宅ベースアップ評価料（Ⅱ）'!H6</f>
        <v/>
      </c>
      <c r="W5" s="663"/>
      <c r="X5" s="663"/>
      <c r="Y5" s="663"/>
      <c r="Z5" s="663"/>
      <c r="AA5" s="663"/>
      <c r="AB5" s="663"/>
      <c r="AC5" s="663"/>
      <c r="AD5" s="663"/>
      <c r="AE5" s="663"/>
      <c r="AF5" s="663"/>
      <c r="AG5" s="664"/>
      <c r="AH5" s="216"/>
      <c r="AI5" s="194"/>
      <c r="AJ5" s="194"/>
    </row>
    <row r="6" spans="1:36" ht="15.75" customHeight="1">
      <c r="A6" s="49"/>
      <c r="B6" s="49"/>
      <c r="C6" s="49"/>
      <c r="D6" s="49"/>
      <c r="E6" s="49"/>
      <c r="F6" s="49"/>
      <c r="G6" s="49"/>
      <c r="H6" s="49"/>
      <c r="I6" s="49"/>
      <c r="J6" s="49"/>
      <c r="K6" s="49"/>
      <c r="L6" s="49"/>
      <c r="M6" s="49"/>
      <c r="N6" s="49"/>
      <c r="O6" s="49"/>
      <c r="P6" s="49"/>
      <c r="Q6" s="49"/>
      <c r="R6" s="49"/>
      <c r="S6" s="49"/>
      <c r="T6" s="49"/>
      <c r="U6" s="49"/>
      <c r="V6" s="49"/>
      <c r="W6" s="49"/>
      <c r="X6" s="49"/>
      <c r="Y6" s="49"/>
      <c r="Z6" s="49"/>
      <c r="AA6" s="49"/>
      <c r="AB6" s="49"/>
      <c r="AC6" s="49"/>
      <c r="AD6" s="49"/>
      <c r="AE6" s="49"/>
      <c r="AF6" s="49"/>
      <c r="AG6" s="49"/>
      <c r="AH6" s="215"/>
    </row>
    <row r="7" spans="1:36" ht="16.149999999999999" customHeight="1">
      <c r="A7" s="2" t="s">
        <v>259</v>
      </c>
      <c r="B7" s="49"/>
      <c r="C7" s="49"/>
      <c r="D7" s="49"/>
      <c r="E7" s="49"/>
      <c r="F7" s="49"/>
      <c r="G7" s="49"/>
      <c r="H7" s="49"/>
      <c r="I7" s="49"/>
      <c r="J7" s="49"/>
      <c r="K7" s="49"/>
      <c r="L7" s="49"/>
      <c r="M7" s="49"/>
      <c r="N7" s="49"/>
      <c r="O7" s="49"/>
      <c r="P7" s="49"/>
      <c r="Q7" s="49"/>
      <c r="R7" s="49"/>
      <c r="S7" s="49"/>
      <c r="T7" s="49"/>
      <c r="U7" s="49"/>
      <c r="V7" s="49"/>
      <c r="W7" s="49"/>
      <c r="X7" s="49"/>
      <c r="Y7" s="49"/>
      <c r="Z7" s="49"/>
      <c r="AA7" s="49"/>
      <c r="AB7" s="49"/>
      <c r="AC7" s="49"/>
      <c r="AD7" s="49"/>
      <c r="AE7" s="49"/>
      <c r="AF7" s="49"/>
      <c r="AG7" s="49"/>
      <c r="AH7" s="215"/>
    </row>
    <row r="8" spans="1:36" ht="16.149999999999999" customHeight="1">
      <c r="A8" s="49" t="s">
        <v>260</v>
      </c>
      <c r="B8" s="49"/>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c r="AE8" s="49"/>
      <c r="AF8" s="49"/>
      <c r="AG8" s="49"/>
      <c r="AH8" s="215"/>
    </row>
    <row r="9" spans="1:36" ht="16.149999999999999" customHeight="1">
      <c r="A9" s="2"/>
      <c r="B9" s="665"/>
      <c r="C9" s="665"/>
      <c r="D9" s="666" t="s">
        <v>261</v>
      </c>
      <c r="E9" s="666"/>
      <c r="F9" s="666"/>
      <c r="G9" s="666"/>
      <c r="H9" s="666"/>
      <c r="I9" s="666"/>
      <c r="J9" s="666"/>
      <c r="K9" s="666"/>
      <c r="L9" s="666"/>
      <c r="M9" s="666"/>
      <c r="N9" s="666"/>
      <c r="O9" s="666"/>
      <c r="P9" s="666"/>
      <c r="Q9" s="666"/>
      <c r="R9" s="666"/>
      <c r="S9" s="666"/>
      <c r="T9" s="666"/>
      <c r="U9" s="666"/>
      <c r="V9" s="666"/>
      <c r="W9" s="666"/>
      <c r="X9" s="666"/>
      <c r="Y9" s="666"/>
      <c r="Z9" s="666"/>
      <c r="AA9" s="49"/>
      <c r="AB9" s="49"/>
      <c r="AC9" s="49"/>
      <c r="AD9" s="49"/>
      <c r="AE9" s="49"/>
      <c r="AF9" s="49"/>
      <c r="AG9" s="49"/>
      <c r="AH9" s="215"/>
    </row>
    <row r="10" spans="1:36" ht="16.149999999999999" customHeight="1">
      <c r="A10" s="2"/>
      <c r="B10" s="668"/>
      <c r="C10" s="668"/>
      <c r="D10" s="669" t="s">
        <v>262</v>
      </c>
      <c r="E10" s="669"/>
      <c r="F10" s="669"/>
      <c r="G10" s="669"/>
      <c r="H10" s="669"/>
      <c r="I10" s="669"/>
      <c r="J10" s="669"/>
      <c r="K10" s="669"/>
      <c r="L10" s="669"/>
      <c r="M10" s="669"/>
      <c r="N10" s="669"/>
      <c r="O10" s="669"/>
      <c r="P10" s="669"/>
      <c r="Q10" s="669"/>
      <c r="R10" s="669"/>
      <c r="S10" s="669"/>
      <c r="T10" s="669"/>
      <c r="U10" s="669"/>
      <c r="V10" s="669"/>
      <c r="W10" s="669"/>
      <c r="X10" s="669"/>
      <c r="Y10" s="669"/>
      <c r="Z10" s="669"/>
      <c r="AA10" s="49"/>
      <c r="AB10" s="49"/>
      <c r="AC10" s="49"/>
      <c r="AD10" s="49"/>
      <c r="AE10" s="49"/>
      <c r="AF10" s="49"/>
      <c r="AG10" s="49"/>
      <c r="AH10" s="215"/>
    </row>
    <row r="11" spans="1:36" ht="16.149999999999999" customHeight="1">
      <c r="A11" s="2"/>
      <c r="B11" s="2"/>
      <c r="C11" s="2"/>
      <c r="D11" s="2"/>
      <c r="E11" s="2"/>
      <c r="F11" s="2"/>
      <c r="G11" s="265"/>
      <c r="H11" s="265"/>
      <c r="I11" s="265"/>
      <c r="J11" s="265"/>
      <c r="K11" s="265"/>
      <c r="L11" s="265"/>
      <c r="M11" s="265"/>
      <c r="N11" s="265"/>
      <c r="O11" s="265"/>
      <c r="P11" s="265"/>
      <c r="Q11" s="265"/>
      <c r="R11" s="265"/>
      <c r="S11" s="265"/>
      <c r="T11" s="265"/>
      <c r="U11" s="265"/>
      <c r="V11" s="265"/>
      <c r="W11" s="265"/>
      <c r="X11" s="265"/>
      <c r="Y11" s="265"/>
      <c r="Z11" s="265"/>
      <c r="AA11" s="3"/>
      <c r="AB11" s="3"/>
      <c r="AC11" s="3"/>
      <c r="AD11" s="3"/>
      <c r="AE11" s="3"/>
      <c r="AF11" s="3"/>
      <c r="AG11" s="19"/>
      <c r="AH11" s="4"/>
    </row>
    <row r="12" spans="1:36" ht="16.149999999999999" customHeight="1">
      <c r="A12" s="2"/>
      <c r="B12" s="2"/>
      <c r="C12" s="2"/>
      <c r="D12" s="2"/>
      <c r="E12" s="2"/>
      <c r="F12" s="2"/>
      <c r="G12" s="265"/>
      <c r="H12" s="265"/>
      <c r="I12" s="265"/>
      <c r="J12" s="265"/>
      <c r="K12" s="265"/>
      <c r="L12" s="265"/>
      <c r="M12" s="265"/>
      <c r="N12" s="265"/>
      <c r="O12" s="265"/>
      <c r="P12" s="265"/>
      <c r="Q12" s="265"/>
      <c r="R12" s="265"/>
      <c r="S12" s="265"/>
      <c r="T12" s="265"/>
      <c r="U12" s="265"/>
      <c r="V12" s="265"/>
      <c r="W12" s="265"/>
      <c r="X12" s="265"/>
      <c r="Y12" s="265"/>
      <c r="Z12" s="265"/>
      <c r="AA12" s="3"/>
      <c r="AB12" s="3"/>
      <c r="AC12" s="3"/>
      <c r="AD12" s="3"/>
      <c r="AE12" s="3"/>
      <c r="AF12" s="3"/>
      <c r="AG12" s="19"/>
      <c r="AH12" s="4"/>
    </row>
    <row r="13" spans="1:36" ht="16.149999999999999" customHeight="1">
      <c r="A13" s="2"/>
      <c r="B13" s="2"/>
      <c r="C13" s="2"/>
      <c r="D13" s="2"/>
      <c r="E13" s="2"/>
      <c r="F13" s="2"/>
      <c r="G13" s="265"/>
      <c r="H13" s="265"/>
      <c r="I13" s="265"/>
      <c r="J13" s="265"/>
      <c r="K13" s="265"/>
      <c r="L13" s="265"/>
      <c r="M13" s="265"/>
      <c r="N13" s="265"/>
      <c r="O13" s="265"/>
      <c r="P13" s="265"/>
      <c r="Q13" s="265"/>
      <c r="R13" s="265"/>
      <c r="S13" s="265"/>
      <c r="T13" s="265"/>
      <c r="U13" s="265"/>
      <c r="V13" s="265"/>
      <c r="W13" s="265"/>
      <c r="X13" s="265"/>
      <c r="Y13" s="265"/>
      <c r="Z13" s="265"/>
      <c r="AA13" s="3"/>
      <c r="AB13" s="3"/>
      <c r="AC13" s="3"/>
      <c r="AD13" s="3"/>
      <c r="AE13" s="3"/>
      <c r="AF13" s="3"/>
      <c r="AG13" s="19"/>
      <c r="AH13" s="4"/>
    </row>
    <row r="14" spans="1:36" ht="16.149999999999999" customHeight="1">
      <c r="A14" s="2"/>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19"/>
      <c r="AH14" s="4"/>
    </row>
    <row r="15" spans="1:36" ht="16.149999999999999" customHeight="1" thickBot="1">
      <c r="A15" s="49" t="s">
        <v>263</v>
      </c>
      <c r="B15" s="49"/>
      <c r="C15" s="49"/>
      <c r="D15" s="49"/>
      <c r="E15" s="49"/>
      <c r="F15" s="49"/>
      <c r="L15" s="49"/>
      <c r="M15" s="49"/>
      <c r="N15" s="49"/>
      <c r="O15" s="49"/>
      <c r="P15" s="49"/>
      <c r="Q15" s="49"/>
      <c r="R15" s="49"/>
      <c r="S15" s="49"/>
      <c r="T15" s="49"/>
      <c r="U15" s="49"/>
      <c r="V15" s="49"/>
      <c r="AE15" s="49"/>
      <c r="AF15" s="49"/>
      <c r="AG15" s="49"/>
      <c r="AH15" s="215"/>
    </row>
    <row r="16" spans="1:36" ht="16.149999999999999" customHeight="1" thickBot="1">
      <c r="B16" s="645" t="s">
        <v>15</v>
      </c>
      <c r="C16" s="667"/>
      <c r="D16" s="667"/>
      <c r="E16" s="619"/>
      <c r="F16" s="619"/>
      <c r="G16" s="20"/>
      <c r="H16" s="619"/>
      <c r="I16" s="619"/>
      <c r="J16" s="20" t="s">
        <v>264</v>
      </c>
      <c r="K16" s="20"/>
      <c r="L16" s="20" t="s">
        <v>265</v>
      </c>
      <c r="M16" s="20" t="s">
        <v>15</v>
      </c>
      <c r="N16" s="20"/>
      <c r="O16" s="619"/>
      <c r="P16" s="619"/>
      <c r="Q16" s="20" t="s">
        <v>16</v>
      </c>
      <c r="R16" s="619"/>
      <c r="S16" s="619"/>
      <c r="T16" s="21" t="s">
        <v>264</v>
      </c>
      <c r="V16" s="640">
        <f>IF(E16=O16,R16-H16+1,IF(O16-E16=1,12-H16+1+R16,IF(O16-E16=2,12-H16+1+R16+12,"エラー")))</f>
        <v>1</v>
      </c>
      <c r="W16" s="640"/>
      <c r="X16" s="640"/>
      <c r="Y16" s="641"/>
      <c r="Z16" s="49" t="s">
        <v>266</v>
      </c>
      <c r="AA16" s="49"/>
      <c r="AG16" s="49"/>
      <c r="AH16" s="215"/>
    </row>
    <row r="17" spans="1:35" ht="16.149999999999999" customHeight="1">
      <c r="B17" s="157"/>
      <c r="C17" s="28"/>
      <c r="D17" s="28"/>
      <c r="E17" s="28"/>
      <c r="F17" s="28"/>
      <c r="H17" s="28"/>
      <c r="I17" s="28"/>
      <c r="O17" s="28"/>
      <c r="P17" s="28"/>
      <c r="R17" s="28"/>
      <c r="S17" s="28"/>
      <c r="V17" s="28"/>
      <c r="W17" s="28"/>
      <c r="X17" s="28"/>
      <c r="Y17" s="28"/>
    </row>
    <row r="18" spans="1:35" ht="16.149999999999999" customHeight="1">
      <c r="B18" s="157"/>
      <c r="C18" s="28"/>
      <c r="D18" s="28"/>
      <c r="E18" s="28"/>
      <c r="F18" s="28"/>
      <c r="H18" s="28"/>
      <c r="I18" s="28"/>
      <c r="O18" s="28"/>
      <c r="P18" s="28"/>
      <c r="R18" s="28"/>
      <c r="S18" s="28"/>
      <c r="V18" s="28"/>
      <c r="W18" s="28"/>
      <c r="X18" s="28"/>
      <c r="Y18" s="28"/>
    </row>
    <row r="19" spans="1:35" ht="16.149999999999999" customHeight="1">
      <c r="A19" s="49"/>
      <c r="B19" s="116"/>
      <c r="C19" s="49"/>
      <c r="D19" s="49"/>
      <c r="E19" s="49"/>
      <c r="F19" s="49"/>
      <c r="G19" s="49"/>
      <c r="H19" s="49"/>
      <c r="I19" s="49"/>
      <c r="J19" s="49"/>
      <c r="K19" s="49"/>
      <c r="L19" s="49"/>
      <c r="M19" s="49"/>
      <c r="N19" s="49"/>
      <c r="O19" s="49"/>
      <c r="P19" s="49"/>
      <c r="Q19" s="49"/>
      <c r="R19" s="49"/>
      <c r="S19" s="49"/>
      <c r="T19" s="49"/>
      <c r="U19" s="49"/>
      <c r="AB19" s="49"/>
      <c r="AC19" s="49"/>
      <c r="AD19" s="49"/>
      <c r="AE19" s="49"/>
      <c r="AF19" s="49"/>
      <c r="AG19" s="49"/>
      <c r="AH19" s="215"/>
    </row>
    <row r="20" spans="1:35" ht="16.149999999999999" customHeight="1" thickBot="1">
      <c r="A20" s="49" t="s">
        <v>267</v>
      </c>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215"/>
    </row>
    <row r="21" spans="1:35" ht="16.149999999999999" customHeight="1" thickBot="1">
      <c r="A21" s="49"/>
      <c r="B21" s="645" t="s">
        <v>15</v>
      </c>
      <c r="C21" s="667"/>
      <c r="D21" s="667"/>
      <c r="E21" s="619"/>
      <c r="F21" s="619"/>
      <c r="G21" s="20" t="s">
        <v>16</v>
      </c>
      <c r="H21" s="619"/>
      <c r="I21" s="619"/>
      <c r="J21" s="20" t="s">
        <v>264</v>
      </c>
      <c r="K21" s="20"/>
      <c r="L21" s="20" t="s">
        <v>265</v>
      </c>
      <c r="M21" s="20" t="s">
        <v>15</v>
      </c>
      <c r="N21" s="20"/>
      <c r="O21" s="619"/>
      <c r="P21" s="619"/>
      <c r="Q21" s="20" t="s">
        <v>16</v>
      </c>
      <c r="R21" s="619"/>
      <c r="S21" s="619"/>
      <c r="T21" s="21" t="s">
        <v>264</v>
      </c>
      <c r="V21" s="640">
        <f>IF(E21=O21,R21-H21+1,IF(O21-E21=1,12-H21+1+R21,IF(O21-E21=2,12-H21+1+R21+12,"エラー")))</f>
        <v>1</v>
      </c>
      <c r="W21" s="640"/>
      <c r="X21" s="640"/>
      <c r="Y21" s="641"/>
      <c r="Z21" s="49" t="s">
        <v>266</v>
      </c>
      <c r="AA21" s="49"/>
      <c r="AG21" s="49"/>
      <c r="AH21" s="215"/>
    </row>
    <row r="22" spans="1:35" ht="16.149999999999999" customHeight="1">
      <c r="A22" s="49"/>
      <c r="B22" s="158"/>
      <c r="D22" s="28"/>
      <c r="E22" s="28"/>
      <c r="G22" s="28"/>
      <c r="H22" s="28"/>
      <c r="N22" s="28"/>
      <c r="O22" s="28"/>
      <c r="Q22" s="28"/>
      <c r="R22" s="28"/>
      <c r="U22" s="49"/>
      <c r="AB22" s="49"/>
      <c r="AC22" s="49"/>
      <c r="AD22" s="49"/>
      <c r="AE22" s="49"/>
      <c r="AF22" s="49"/>
      <c r="AG22" s="49"/>
      <c r="AH22" s="215"/>
    </row>
    <row r="23" spans="1:35" ht="16.149999999999999" customHeight="1">
      <c r="A23" s="49"/>
      <c r="B23" s="158"/>
      <c r="D23" s="28"/>
      <c r="E23" s="28"/>
      <c r="G23" s="28"/>
      <c r="H23" s="28"/>
      <c r="N23" s="28"/>
      <c r="O23" s="28"/>
      <c r="Q23" s="28"/>
      <c r="R23" s="28"/>
      <c r="U23" s="49"/>
      <c r="AB23" s="49"/>
      <c r="AC23" s="49"/>
      <c r="AD23" s="49"/>
      <c r="AE23" s="49"/>
      <c r="AF23" s="49"/>
      <c r="AG23" s="49"/>
      <c r="AH23" s="215"/>
    </row>
    <row r="24" spans="1:35" ht="16.149999999999999" customHeight="1">
      <c r="A24" s="49"/>
      <c r="B24" s="158"/>
      <c r="D24" s="28"/>
      <c r="E24" s="28"/>
      <c r="G24" s="28"/>
      <c r="H24" s="28"/>
      <c r="N24" s="28"/>
      <c r="O24" s="28"/>
      <c r="Q24" s="28"/>
      <c r="R24" s="28"/>
      <c r="U24" s="49"/>
      <c r="AB24" s="49"/>
      <c r="AC24" s="49"/>
      <c r="AD24" s="49"/>
      <c r="AE24" s="49"/>
      <c r="AF24" s="49"/>
      <c r="AG24" s="49"/>
      <c r="AH24" s="215"/>
    </row>
    <row r="25" spans="1:35" ht="16.149999999999999" customHeight="1">
      <c r="A25" s="49"/>
      <c r="B25" s="158"/>
      <c r="D25" s="28"/>
      <c r="E25" s="28"/>
      <c r="G25" s="28"/>
      <c r="H25" s="28"/>
      <c r="N25" s="28"/>
      <c r="O25" s="28"/>
      <c r="Q25" s="28"/>
      <c r="R25" s="28"/>
      <c r="U25" s="49"/>
      <c r="AB25" s="49"/>
      <c r="AC25" s="49"/>
      <c r="AD25" s="49"/>
      <c r="AE25" s="49"/>
      <c r="AF25" s="49"/>
      <c r="AG25" s="49"/>
      <c r="AH25" s="215"/>
    </row>
    <row r="26" spans="1:35" ht="16.149999999999999" customHeight="1" thickBot="1">
      <c r="A26" s="49"/>
      <c r="B26" s="158"/>
      <c r="D26" s="28"/>
      <c r="E26" s="28"/>
      <c r="G26" s="28"/>
      <c r="H26" s="28"/>
      <c r="N26" s="28"/>
      <c r="O26" s="28"/>
      <c r="Q26" s="28"/>
      <c r="R26" s="28"/>
      <c r="U26" s="49"/>
      <c r="AB26" s="49"/>
      <c r="AC26" s="49"/>
      <c r="AD26" s="49"/>
      <c r="AE26" s="49"/>
      <c r="AF26" s="49"/>
      <c r="AG26" s="49"/>
      <c r="AH26" s="215"/>
    </row>
    <row r="27" spans="1:35" ht="16.149999999999999" customHeight="1" thickBot="1">
      <c r="A27" s="2" t="s">
        <v>410</v>
      </c>
      <c r="B27" s="2"/>
      <c r="C27" s="3"/>
      <c r="D27" s="3"/>
      <c r="E27" s="3"/>
      <c r="F27" s="3"/>
      <c r="G27" s="3"/>
      <c r="H27" s="3"/>
      <c r="I27" s="3"/>
      <c r="J27" s="3"/>
      <c r="K27" s="3"/>
      <c r="L27" s="3"/>
      <c r="M27" s="3"/>
      <c r="N27" s="3"/>
      <c r="O27" s="3"/>
      <c r="P27" s="3"/>
      <c r="Q27" s="3"/>
      <c r="R27" s="3"/>
      <c r="S27" s="3"/>
      <c r="T27" s="3"/>
      <c r="U27" s="3"/>
      <c r="W27" s="190"/>
      <c r="X27" s="673" t="s">
        <v>375</v>
      </c>
      <c r="Y27" s="674"/>
      <c r="Z27" s="3"/>
      <c r="AA27" s="3"/>
      <c r="AB27" s="3"/>
      <c r="AC27" s="3"/>
      <c r="AD27" s="3"/>
      <c r="AE27" s="3"/>
      <c r="AF27" s="3"/>
      <c r="AG27" s="19"/>
      <c r="AH27" s="194"/>
      <c r="AI27" s="189" t="b">
        <v>1</v>
      </c>
    </row>
    <row r="28" spans="1:35" ht="16.149999999999999" customHeight="1">
      <c r="A28" s="2"/>
      <c r="B28" s="116"/>
      <c r="C28" s="3"/>
      <c r="D28" s="3"/>
      <c r="E28" s="3"/>
      <c r="F28" s="3"/>
      <c r="G28" s="3"/>
      <c r="H28" s="3"/>
      <c r="I28" s="3"/>
      <c r="J28" s="3"/>
      <c r="K28" s="3"/>
      <c r="L28" s="3"/>
      <c r="M28" s="3"/>
      <c r="N28" s="3"/>
      <c r="O28" s="3"/>
      <c r="P28" s="3"/>
      <c r="Q28" s="3"/>
      <c r="R28" s="3"/>
      <c r="S28" s="3"/>
      <c r="T28" s="3"/>
      <c r="U28" s="3"/>
      <c r="X28" s="28"/>
      <c r="Y28" s="28"/>
      <c r="Z28" s="3"/>
      <c r="AA28" s="3"/>
      <c r="AB28" s="3"/>
      <c r="AC28" s="3"/>
      <c r="AD28" s="3"/>
      <c r="AE28" s="3"/>
      <c r="AF28" s="3"/>
      <c r="AG28" s="19"/>
      <c r="AH28" s="194"/>
    </row>
    <row r="29" spans="1:35" ht="16.149999999999999" customHeight="1">
      <c r="A29" s="49"/>
      <c r="B29" s="158"/>
      <c r="D29" s="28"/>
      <c r="E29" s="28"/>
      <c r="G29" s="28"/>
      <c r="H29" s="28"/>
      <c r="N29" s="28"/>
      <c r="O29" s="28"/>
      <c r="Q29" s="28"/>
      <c r="R29" s="28"/>
      <c r="U29" s="49"/>
      <c r="AB29" s="49"/>
      <c r="AC29" s="49"/>
      <c r="AD29" s="49"/>
      <c r="AE29" s="49"/>
      <c r="AF29" s="49"/>
      <c r="AG29" s="49"/>
      <c r="AH29" s="215"/>
    </row>
    <row r="30" spans="1:35" ht="16.149999999999999" customHeight="1">
      <c r="A30" s="49"/>
      <c r="B30" s="158"/>
      <c r="D30" s="28"/>
      <c r="E30" s="28"/>
      <c r="G30" s="28"/>
      <c r="H30" s="28"/>
      <c r="N30" s="28"/>
      <c r="O30" s="28"/>
      <c r="Q30" s="28"/>
      <c r="R30" s="28"/>
      <c r="U30" s="49"/>
      <c r="AB30" s="49"/>
      <c r="AC30" s="49"/>
      <c r="AD30" s="49"/>
      <c r="AE30" s="49"/>
      <c r="AF30" s="49"/>
      <c r="AG30" s="49"/>
      <c r="AH30" s="215"/>
    </row>
    <row r="31" spans="1:35" ht="16.149999999999999" customHeight="1">
      <c r="A31" s="49"/>
      <c r="B31" s="158"/>
      <c r="D31" s="28"/>
      <c r="E31" s="28"/>
      <c r="G31" s="28"/>
      <c r="H31" s="28"/>
      <c r="N31" s="28"/>
      <c r="O31" s="28"/>
      <c r="Q31" s="28"/>
      <c r="R31" s="28"/>
      <c r="U31" s="49"/>
      <c r="AB31" s="49"/>
      <c r="AC31" s="49"/>
      <c r="AD31" s="49"/>
      <c r="AE31" s="49"/>
      <c r="AF31" s="49"/>
      <c r="AG31" s="49"/>
      <c r="AH31" s="215"/>
    </row>
    <row r="32" spans="1:35" ht="16.149999999999999" customHeight="1" thickBot="1">
      <c r="A32" s="2" t="s">
        <v>411</v>
      </c>
      <c r="B32" s="49"/>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215"/>
    </row>
    <row r="33" spans="1:41" ht="16.149999999999999" customHeight="1">
      <c r="A33" s="27" t="s">
        <v>269</v>
      </c>
      <c r="B33" s="55"/>
      <c r="C33" s="55"/>
      <c r="D33" s="55"/>
      <c r="E33" s="55"/>
      <c r="F33" s="55"/>
      <c r="G33" s="55"/>
      <c r="H33" s="55"/>
      <c r="I33" s="55"/>
      <c r="J33" s="55"/>
      <c r="K33" s="55"/>
      <c r="L33" s="55"/>
      <c r="M33" s="56"/>
      <c r="N33" s="56"/>
      <c r="O33" s="56"/>
      <c r="P33" s="56"/>
      <c r="Q33" s="56"/>
      <c r="R33" s="56"/>
      <c r="S33" s="56"/>
      <c r="T33" s="56"/>
      <c r="U33" s="56"/>
      <c r="V33" s="56"/>
      <c r="W33" s="56"/>
      <c r="X33" s="56"/>
      <c r="Y33" s="56"/>
      <c r="Z33" s="56"/>
      <c r="AA33" s="56"/>
      <c r="AB33" s="642">
        <f>SUM(AB34,AB36)</f>
        <v>0</v>
      </c>
      <c r="AC33" s="642"/>
      <c r="AD33" s="642"/>
      <c r="AE33" s="642"/>
      <c r="AF33" s="642"/>
      <c r="AG33" s="37" t="s">
        <v>270</v>
      </c>
    </row>
    <row r="34" spans="1:41" ht="16.149999999999999" customHeight="1">
      <c r="A34" s="54"/>
      <c r="B34" s="670" t="s">
        <v>412</v>
      </c>
      <c r="C34" s="643"/>
      <c r="D34" s="643"/>
      <c r="E34" s="643"/>
      <c r="F34" s="643"/>
      <c r="G34" s="643"/>
      <c r="H34" s="643"/>
      <c r="I34" s="643"/>
      <c r="J34" s="643"/>
      <c r="K34" s="643"/>
      <c r="L34" s="643"/>
      <c r="M34" s="643"/>
      <c r="N34" s="643"/>
      <c r="O34" s="643"/>
      <c r="P34" s="643"/>
      <c r="Q34" s="643"/>
      <c r="R34" s="643"/>
      <c r="S34" s="643"/>
      <c r="T34" s="643"/>
      <c r="U34" s="643"/>
      <c r="V34" s="643"/>
      <c r="W34" s="643"/>
      <c r="X34" s="14"/>
      <c r="Y34" s="14" t="s">
        <v>272</v>
      </c>
      <c r="Z34" s="14"/>
      <c r="AA34" s="14"/>
      <c r="AB34" s="644">
        <f>AB35*V21*10</f>
        <v>0</v>
      </c>
      <c r="AC34" s="644"/>
      <c r="AD34" s="644"/>
      <c r="AE34" s="644"/>
      <c r="AF34" s="644"/>
      <c r="AG34" s="15" t="s">
        <v>270</v>
      </c>
    </row>
    <row r="35" spans="1:41" ht="16.149999999999999" customHeight="1">
      <c r="A35" s="53"/>
      <c r="B35" s="145"/>
      <c r="C35" s="671" t="s">
        <v>413</v>
      </c>
      <c r="D35" s="671"/>
      <c r="E35" s="671"/>
      <c r="F35" s="671"/>
      <c r="G35" s="671"/>
      <c r="H35" s="671"/>
      <c r="I35" s="671"/>
      <c r="J35" s="671"/>
      <c r="K35" s="671"/>
      <c r="L35" s="671"/>
      <c r="M35" s="671"/>
      <c r="N35" s="671"/>
      <c r="O35" s="671"/>
      <c r="P35" s="671"/>
      <c r="Q35" s="671"/>
      <c r="R35" s="671"/>
      <c r="S35" s="671"/>
      <c r="T35" s="671"/>
      <c r="U35" s="671"/>
      <c r="V35" s="671"/>
      <c r="W35" s="671"/>
      <c r="X35" s="671"/>
      <c r="Y35" s="671"/>
      <c r="Z35" s="671"/>
      <c r="AA35" s="671"/>
      <c r="AB35" s="672">
        <f>IF(AI27=TRUE,'様式96_外来・在宅ベースアップ評価料（Ⅱ）'!M81,'（参考）賃金引き上げ計画書作成のための計算シート'!M53)</f>
        <v>0</v>
      </c>
      <c r="AC35" s="672"/>
      <c r="AD35" s="672"/>
      <c r="AE35" s="672"/>
      <c r="AF35" s="672"/>
      <c r="AG35" s="17" t="s">
        <v>276</v>
      </c>
    </row>
    <row r="36" spans="1:41" ht="16.149999999999999" customHeight="1" thickBot="1">
      <c r="A36" s="53"/>
      <c r="B36" s="146" t="s">
        <v>414</v>
      </c>
      <c r="C36" s="59"/>
      <c r="D36" s="59"/>
      <c r="E36" s="59"/>
      <c r="F36" s="59"/>
      <c r="G36" s="59"/>
      <c r="H36" s="59"/>
      <c r="I36" s="59"/>
      <c r="J36" s="59"/>
      <c r="K36" s="59"/>
      <c r="L36" s="59"/>
      <c r="M36" s="59"/>
      <c r="N36" s="59"/>
      <c r="O36" s="59"/>
      <c r="P36" s="59"/>
      <c r="Q36" s="59"/>
      <c r="R36" s="59"/>
      <c r="S36" s="59"/>
      <c r="T36" s="59"/>
      <c r="U36" s="59"/>
      <c r="V36" s="59"/>
      <c r="W36" s="59"/>
      <c r="X36" s="147"/>
      <c r="Y36" s="147"/>
      <c r="Z36" s="147"/>
      <c r="AA36" s="147"/>
      <c r="AB36" s="675" t="str">
        <f>IFERROR(AA37*AB38*10+AF37*AB39*10,"-")</f>
        <v>-</v>
      </c>
      <c r="AC36" s="675"/>
      <c r="AD36" s="675"/>
      <c r="AE36" s="675"/>
      <c r="AF36" s="675"/>
      <c r="AG36" s="148" t="s">
        <v>270</v>
      </c>
    </row>
    <row r="37" spans="1:41" ht="16.149999999999999" customHeight="1" thickBot="1">
      <c r="A37" s="53"/>
      <c r="B37" s="149"/>
      <c r="C37" s="150" t="s">
        <v>415</v>
      </c>
      <c r="D37" s="151"/>
      <c r="E37" s="151"/>
      <c r="F37" s="151"/>
      <c r="G37" s="151"/>
      <c r="H37" s="151"/>
      <c r="I37" s="151"/>
      <c r="J37" s="151"/>
      <c r="K37" s="151"/>
      <c r="L37" s="151"/>
      <c r="M37" s="59"/>
      <c r="N37" s="59"/>
      <c r="O37" s="59"/>
      <c r="P37" s="59"/>
      <c r="Q37" s="117" t="s">
        <v>275</v>
      </c>
      <c r="R37" s="676" t="str">
        <f>IF(AI27=FALSE,"届出なし",IF('様式96_外来・在宅ベースアップ評価料（Ⅱ）'!AN108=1,'様式96_外来・在宅ベースアップ評価料（Ⅱ）'!T109,IF('様式96_外来・在宅ベースアップ評価料（Ⅱ）'!AN108=2,'様式96_外来・在宅ベースアップ評価料（Ⅱ）'!T110,IF('様式96_外来・在宅ベースアップ評価料（Ⅱ）'!AN108=3,'様式96_外来・在宅ベースアップ評価料（Ⅱ）'!T111,IF('様式96_外来・在宅ベースアップ評価料（Ⅱ）'!AN108=4,'様式96_外来・在宅ベースアップ評価料（Ⅱ）'!T112,IF('様式96_外来・在宅ベースアップ評価料（Ⅱ）'!AN108=5,'様式96_外来・在宅ベースアップ評価料（Ⅱ）'!T113,IF('様式96_外来・在宅ベースアップ評価料（Ⅱ）'!AN108=6,'様式96_外来・在宅ベースアップ評価料（Ⅱ）'!T114,IF('様式96_外来・在宅ベースアップ評価料（Ⅱ）'!AN108=8,'様式96_外来・在宅ベースアップ評価料（Ⅱ）'!T115,IF('様式96_外来・在宅ベースアップ評価料（Ⅱ）'!AN108=9,'様式96_外来・在宅ベースアップ評価料（Ⅱ）'!T116,"届出なし")))))))))</f>
        <v>届出なし</v>
      </c>
      <c r="S37" s="676"/>
      <c r="T37" s="676"/>
      <c r="U37" s="676"/>
      <c r="V37" s="676"/>
      <c r="W37" s="59" t="s">
        <v>132</v>
      </c>
      <c r="X37" s="677" t="s">
        <v>380</v>
      </c>
      <c r="Y37" s="678"/>
      <c r="Z37" s="678"/>
      <c r="AA37" s="139" t="str">
        <f>VLOOKUP(R37,'リスト（外来）'!C:D,2,FALSE)</f>
        <v>-</v>
      </c>
      <c r="AB37" s="152" t="s">
        <v>276</v>
      </c>
      <c r="AC37" s="678" t="s">
        <v>381</v>
      </c>
      <c r="AD37" s="678"/>
      <c r="AE37" s="678"/>
      <c r="AF37" s="139" t="str">
        <f>VLOOKUP(R37,'リスト（外来）'!C:E,3,FALSE)</f>
        <v>-</v>
      </c>
      <c r="AG37" s="153" t="s">
        <v>276</v>
      </c>
    </row>
    <row r="38" spans="1:41" ht="16.149999999999999" customHeight="1">
      <c r="A38" s="53"/>
      <c r="B38" s="149"/>
      <c r="C38" s="150" t="s">
        <v>416</v>
      </c>
      <c r="D38" s="154"/>
      <c r="E38" s="154"/>
      <c r="F38" s="154"/>
      <c r="G38" s="154"/>
      <c r="H38" s="154"/>
      <c r="I38" s="154"/>
      <c r="J38" s="154"/>
      <c r="K38" s="154"/>
      <c r="L38" s="154"/>
      <c r="M38" s="75"/>
      <c r="N38" s="75"/>
      <c r="O38" s="75"/>
      <c r="P38" s="118"/>
      <c r="Q38" s="118"/>
      <c r="R38" s="118"/>
      <c r="S38" s="119"/>
      <c r="T38" s="119"/>
      <c r="U38" s="119"/>
      <c r="V38" s="119"/>
      <c r="W38" s="119"/>
      <c r="X38" s="123"/>
      <c r="Y38" s="75"/>
      <c r="Z38" s="75"/>
      <c r="AA38" s="75"/>
      <c r="AB38" s="660" t="str">
        <f>IF(R37&lt;&gt;"届出なし",('様式96_外来・在宅ベースアップ評価料（Ⅱ）'!M58+'様式96_外来・在宅ベースアップ評価料（Ⅱ）'!M62+'様式96_外来・在宅ベースアップ評価料（Ⅱ）'!M64+'様式96_外来・在宅ベースアップ評価料（Ⅱ）'!M66+'様式96_外来・在宅ベースアップ評価料（Ⅱ）'!M70+'様式96_外来・在宅ベースアップ評価料（Ⅱ）'!M72)*V21,"-")</f>
        <v>-</v>
      </c>
      <c r="AC38" s="660"/>
      <c r="AD38" s="660"/>
      <c r="AE38" s="660"/>
      <c r="AF38" s="660"/>
      <c r="AG38" s="155" t="s">
        <v>278</v>
      </c>
    </row>
    <row r="39" spans="1:41" ht="16.149999999999999" customHeight="1">
      <c r="A39" s="16"/>
      <c r="B39" s="156"/>
      <c r="C39" s="150" t="s">
        <v>417</v>
      </c>
      <c r="D39" s="75"/>
      <c r="E39" s="75"/>
      <c r="F39" s="75"/>
      <c r="G39" s="75"/>
      <c r="H39" s="75"/>
      <c r="I39" s="75"/>
      <c r="J39" s="75"/>
      <c r="K39" s="75"/>
      <c r="L39" s="75"/>
      <c r="M39" s="75"/>
      <c r="N39" s="75"/>
      <c r="O39" s="75"/>
      <c r="P39" s="75"/>
      <c r="Q39" s="75"/>
      <c r="R39" s="75"/>
      <c r="S39" s="75"/>
      <c r="T39" s="75"/>
      <c r="U39" s="75"/>
      <c r="V39" s="75"/>
      <c r="W39" s="75"/>
      <c r="X39" s="75"/>
      <c r="Y39" s="75"/>
      <c r="Z39" s="75"/>
      <c r="AA39" s="75"/>
      <c r="AB39" s="624" t="str">
        <f>IF(R37&lt;&gt;"届出なし",('様式96_外来・在宅ベースアップ評価料（Ⅱ）'!M60+'様式96_外来・在宅ベースアップ評価料（Ⅱ）'!M68)*V21,"-")</f>
        <v>-</v>
      </c>
      <c r="AC39" s="624"/>
      <c r="AD39" s="624"/>
      <c r="AE39" s="624"/>
      <c r="AF39" s="624"/>
      <c r="AG39" s="155" t="s">
        <v>278</v>
      </c>
    </row>
    <row r="40" spans="1:41" ht="16.149999999999999" customHeight="1">
      <c r="A40" s="83"/>
      <c r="B40" s="39" t="s">
        <v>279</v>
      </c>
      <c r="C40" s="5"/>
      <c r="D40" s="5"/>
      <c r="E40" s="5"/>
      <c r="F40" s="5"/>
      <c r="G40" s="5"/>
      <c r="H40" s="5"/>
      <c r="I40" s="5"/>
      <c r="J40" s="5"/>
      <c r="K40" s="5"/>
      <c r="L40" s="5"/>
      <c r="M40" s="5"/>
      <c r="N40" s="5"/>
      <c r="O40" s="5"/>
      <c r="P40" s="5"/>
      <c r="Q40" s="5"/>
      <c r="R40" s="5"/>
      <c r="S40" s="5"/>
      <c r="T40" s="5"/>
      <c r="U40" s="5"/>
      <c r="V40" s="5"/>
      <c r="W40" s="5"/>
      <c r="X40" s="5"/>
      <c r="Y40" s="5"/>
      <c r="Z40" s="5"/>
      <c r="AA40" s="5"/>
      <c r="AB40" s="625"/>
      <c r="AC40" s="625"/>
      <c r="AD40" s="625"/>
      <c r="AE40" s="625"/>
      <c r="AF40" s="625"/>
      <c r="AG40" s="6" t="s">
        <v>280</v>
      </c>
    </row>
    <row r="41" spans="1:41" ht="16.149999999999999" customHeight="1" thickBot="1">
      <c r="A41" s="159" t="s">
        <v>281</v>
      </c>
      <c r="B41" s="160"/>
      <c r="C41" s="161"/>
      <c r="D41" s="160"/>
      <c r="E41" s="160"/>
      <c r="F41" s="160"/>
      <c r="G41" s="160"/>
      <c r="H41" s="160"/>
      <c r="I41" s="160"/>
      <c r="J41" s="160"/>
      <c r="K41" s="160"/>
      <c r="L41" s="160"/>
      <c r="M41" s="160"/>
      <c r="N41" s="160"/>
      <c r="O41" s="160"/>
      <c r="P41" s="160"/>
      <c r="Q41" s="160"/>
      <c r="R41" s="160"/>
      <c r="S41" s="160"/>
      <c r="T41" s="160"/>
      <c r="U41" s="160"/>
      <c r="V41" s="160"/>
      <c r="W41" s="160"/>
      <c r="X41" s="160"/>
      <c r="Y41" s="160"/>
      <c r="Z41" s="160"/>
      <c r="AA41" s="160"/>
      <c r="AB41" s="610"/>
      <c r="AC41" s="610"/>
      <c r="AD41" s="610"/>
      <c r="AE41" s="610"/>
      <c r="AF41" s="610"/>
      <c r="AG41" s="85" t="s">
        <v>280</v>
      </c>
    </row>
    <row r="42" spans="1:41" ht="16.149999999999999" customHeight="1" thickTop="1" thickBot="1">
      <c r="A42" s="7" t="s">
        <v>282</v>
      </c>
      <c r="B42" s="8"/>
      <c r="C42" s="8"/>
      <c r="D42" s="8"/>
      <c r="E42" s="8"/>
      <c r="F42" s="8"/>
      <c r="G42" s="8"/>
      <c r="H42" s="8"/>
      <c r="I42" s="8"/>
      <c r="J42" s="8"/>
      <c r="K42" s="8"/>
      <c r="L42" s="8"/>
      <c r="M42" s="8"/>
      <c r="N42" s="8"/>
      <c r="O42" s="8"/>
      <c r="P42" s="8"/>
      <c r="Q42" s="8"/>
      <c r="R42" s="8"/>
      <c r="S42" s="8"/>
      <c r="T42" s="8"/>
      <c r="U42" s="8"/>
      <c r="V42" s="8"/>
      <c r="W42" s="8"/>
      <c r="X42" s="8"/>
      <c r="Y42" s="8"/>
      <c r="Z42" s="8"/>
      <c r="AA42" s="8"/>
      <c r="AB42" s="609">
        <f>IFERROR(AB33-AB40+AB41,"")</f>
        <v>0</v>
      </c>
      <c r="AC42" s="609"/>
      <c r="AD42" s="609"/>
      <c r="AE42" s="609"/>
      <c r="AF42" s="609"/>
      <c r="AG42" s="9" t="s">
        <v>270</v>
      </c>
    </row>
    <row r="43" spans="1:41" ht="16.149999999999999" customHeight="1">
      <c r="A43" s="3"/>
      <c r="B43" s="116"/>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19"/>
      <c r="AH43" s="194"/>
    </row>
    <row r="44" spans="1:41" ht="16.149999999999999" customHeight="1">
      <c r="A44" s="3"/>
      <c r="B44" s="116"/>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19"/>
      <c r="AH44" s="194"/>
    </row>
    <row r="45" spans="1:41" ht="16.149999999999999" customHeight="1"/>
    <row r="46" spans="1:41" ht="16.149999999999999" customHeight="1" thickBot="1">
      <c r="A46" s="2" t="s">
        <v>384</v>
      </c>
    </row>
    <row r="47" spans="1:41" ht="16.149999999999999" customHeight="1">
      <c r="A47" s="10" t="s">
        <v>284</v>
      </c>
      <c r="B47" s="11"/>
      <c r="C47" s="11"/>
      <c r="D47" s="11"/>
      <c r="E47" s="11"/>
      <c r="F47" s="11"/>
      <c r="G47" s="11"/>
      <c r="H47" s="11"/>
      <c r="I47" s="11"/>
      <c r="J47" s="11"/>
      <c r="K47" s="11"/>
      <c r="L47" s="11"/>
      <c r="M47" s="11"/>
      <c r="N47" s="11"/>
      <c r="O47" s="11"/>
      <c r="P47" s="11"/>
      <c r="Q47" s="11"/>
      <c r="R47" s="11"/>
      <c r="S47" s="11"/>
      <c r="T47" s="11"/>
      <c r="U47" s="11"/>
      <c r="V47" s="11"/>
      <c r="W47" s="11"/>
      <c r="X47" s="11"/>
      <c r="Y47" s="11"/>
      <c r="Z47" s="11"/>
      <c r="AA47" s="11"/>
      <c r="AB47" s="617"/>
      <c r="AC47" s="617"/>
      <c r="AD47" s="617"/>
      <c r="AE47" s="617"/>
      <c r="AF47" s="617"/>
      <c r="AG47" s="127" t="s">
        <v>270</v>
      </c>
      <c r="AI47" s="189" t="str">
        <f>IF(AB42&gt;AB47,"NG","OK")</f>
        <v>OK</v>
      </c>
      <c r="AO47" s="261" t="str">
        <f>IF(AI47="NG","←（８）全体の賃金改善の見込み額は（７）算定金額の見込み（繰越額調整後）の値を上回るように設定してください","")</f>
        <v/>
      </c>
    </row>
    <row r="48" spans="1:41" ht="16.149999999999999" customHeight="1">
      <c r="A48" s="16"/>
      <c r="B48" s="57" t="s">
        <v>285</v>
      </c>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618">
        <f>AB42</f>
        <v>0</v>
      </c>
      <c r="AC48" s="618"/>
      <c r="AD48" s="618"/>
      <c r="AE48" s="618"/>
      <c r="AF48" s="618"/>
      <c r="AG48" s="128" t="s">
        <v>270</v>
      </c>
    </row>
    <row r="49" spans="1:44" ht="16.149999999999999" customHeight="1">
      <c r="A49" s="16"/>
      <c r="B49" s="57" t="s">
        <v>286</v>
      </c>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613"/>
      <c r="AC49" s="613"/>
      <c r="AD49" s="613"/>
      <c r="AE49" s="613"/>
      <c r="AF49" s="613"/>
      <c r="AG49" s="128" t="s">
        <v>270</v>
      </c>
    </row>
    <row r="50" spans="1:44" ht="16.149999999999999" customHeight="1">
      <c r="A50" s="16"/>
      <c r="B50" s="57" t="s">
        <v>287</v>
      </c>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613"/>
      <c r="AC50" s="613"/>
      <c r="AD50" s="613"/>
      <c r="AE50" s="613"/>
      <c r="AF50" s="613"/>
      <c r="AG50" s="128" t="s">
        <v>270</v>
      </c>
      <c r="AR50" s="212"/>
    </row>
    <row r="51" spans="1:44" ht="16.149999999999999" customHeight="1" thickBot="1">
      <c r="A51" s="7"/>
      <c r="B51" s="78" t="s">
        <v>288</v>
      </c>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614">
        <f>AB47-SUM(AB48:AF50)</f>
        <v>0</v>
      </c>
      <c r="AC51" s="614"/>
      <c r="AD51" s="614"/>
      <c r="AE51" s="614"/>
      <c r="AF51" s="614"/>
      <c r="AG51" s="143" t="s">
        <v>270</v>
      </c>
    </row>
    <row r="52" spans="1:44" ht="16.149999999999999" customHeight="1">
      <c r="A52" s="3"/>
      <c r="B52" s="116"/>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19"/>
      <c r="AH52" s="4"/>
    </row>
    <row r="53" spans="1:44" ht="16.149999999999999" customHeight="1">
      <c r="A53" s="3"/>
      <c r="B53" s="116"/>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19"/>
      <c r="AH53" s="4"/>
    </row>
    <row r="54" spans="1:44" ht="16.149999999999999" customHeight="1">
      <c r="A54" s="3"/>
      <c r="B54" s="116"/>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19"/>
      <c r="AH54" s="4"/>
    </row>
    <row r="55" spans="1:44" ht="16.149999999999999" customHeight="1">
      <c r="A55" s="3"/>
      <c r="B55" s="116"/>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19"/>
      <c r="AH55" s="4"/>
    </row>
    <row r="56" spans="1:44" ht="16.149999999999999" customHeight="1">
      <c r="A56" s="3"/>
      <c r="B56" s="116"/>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19"/>
      <c r="AH56" s="4"/>
    </row>
    <row r="57" spans="1:44" ht="16.149999999999999" customHeight="1">
      <c r="A57" s="3"/>
      <c r="B57" s="116"/>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19"/>
      <c r="AH57" s="4"/>
    </row>
    <row r="58" spans="1:44" ht="16.149999999999999" customHeight="1">
      <c r="A58" s="3"/>
      <c r="B58" s="116"/>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19"/>
      <c r="AH58" s="4"/>
    </row>
    <row r="59" spans="1:44" ht="16.149999999999999" customHeight="1">
      <c r="A59" s="3"/>
      <c r="B59" s="116"/>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19"/>
      <c r="AH59" s="4"/>
    </row>
    <row r="60" spans="1:44" ht="16.149999999999999" customHeight="1">
      <c r="A60" s="3"/>
      <c r="B60" s="116"/>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19"/>
      <c r="AH60" s="4"/>
    </row>
    <row r="61" spans="1:44" ht="16.149999999999999" customHeight="1">
      <c r="A61" s="164" t="s">
        <v>1522</v>
      </c>
      <c r="B61" s="49"/>
      <c r="C61" s="49"/>
      <c r="D61" s="49"/>
      <c r="E61" s="49"/>
      <c r="F61" s="49"/>
      <c r="G61" s="49"/>
      <c r="H61" s="49"/>
      <c r="I61" s="49"/>
      <c r="J61" s="49"/>
      <c r="K61" s="49"/>
      <c r="L61" s="49"/>
      <c r="M61" s="49"/>
      <c r="N61" s="49"/>
      <c r="O61" s="49"/>
      <c r="P61" s="49"/>
      <c r="Q61" s="49"/>
      <c r="R61" s="49"/>
      <c r="S61" s="49"/>
      <c r="T61" s="49"/>
      <c r="U61" s="49"/>
      <c r="V61" s="49"/>
      <c r="W61" s="49"/>
      <c r="X61" s="49"/>
      <c r="Y61" s="49"/>
      <c r="Z61" s="49"/>
      <c r="AA61" s="19"/>
      <c r="AB61" s="19"/>
      <c r="AC61" s="19"/>
      <c r="AD61" s="19"/>
      <c r="AE61" s="19"/>
      <c r="AF61" s="49"/>
    </row>
    <row r="62" spans="1:44" ht="16.149999999999999" customHeight="1">
      <c r="A62" s="2"/>
      <c r="B62" s="3"/>
      <c r="C62" s="3"/>
      <c r="D62" s="3"/>
      <c r="E62" s="3"/>
      <c r="F62" s="3"/>
      <c r="G62" s="3"/>
      <c r="H62" s="3"/>
      <c r="I62" s="3"/>
      <c r="J62" s="3"/>
      <c r="K62" s="3"/>
      <c r="L62" s="3"/>
      <c r="M62" s="3"/>
      <c r="N62" s="3"/>
      <c r="O62" s="3"/>
      <c r="P62" s="3"/>
      <c r="Q62" s="3"/>
      <c r="R62" s="3"/>
      <c r="S62" s="3"/>
      <c r="T62" s="3"/>
      <c r="U62" s="3"/>
      <c r="V62" s="3"/>
      <c r="W62" s="3"/>
      <c r="X62" s="3"/>
      <c r="Y62" s="3"/>
      <c r="Z62" s="3"/>
      <c r="AA62" s="102"/>
      <c r="AB62" s="102"/>
      <c r="AC62" s="102"/>
      <c r="AD62" s="102"/>
      <c r="AE62" s="102"/>
      <c r="AF62" s="102"/>
      <c r="AG62" s="102"/>
      <c r="AH62" s="102"/>
      <c r="AI62" s="204"/>
    </row>
    <row r="63" spans="1:44" ht="16.149999999999999" customHeight="1">
      <c r="A63" s="2"/>
      <c r="B63" s="3"/>
      <c r="C63" s="3"/>
      <c r="D63" s="3"/>
      <c r="E63" s="3"/>
      <c r="F63" s="3"/>
      <c r="G63" s="3"/>
      <c r="H63" s="3"/>
      <c r="I63" s="3"/>
      <c r="J63" s="3"/>
      <c r="K63" s="3"/>
      <c r="L63" s="3"/>
      <c r="M63" s="3"/>
      <c r="N63" s="3"/>
      <c r="O63" s="3"/>
      <c r="P63" s="3"/>
      <c r="Q63" s="3"/>
      <c r="R63" s="3"/>
      <c r="S63" s="3"/>
      <c r="T63" s="3"/>
      <c r="U63" s="3"/>
      <c r="V63" s="3"/>
      <c r="W63" s="3"/>
      <c r="X63" s="3"/>
      <c r="Y63" s="3"/>
      <c r="Z63" s="3"/>
      <c r="AA63" s="102"/>
      <c r="AB63" s="102"/>
      <c r="AC63" s="102"/>
      <c r="AD63" s="102"/>
      <c r="AE63" s="102"/>
      <c r="AF63" s="102"/>
      <c r="AG63" s="102"/>
      <c r="AH63" s="102"/>
      <c r="AI63" s="204"/>
    </row>
    <row r="64" spans="1:44" ht="16.149999999999999" customHeight="1">
      <c r="A64" s="2"/>
      <c r="B64" s="3"/>
      <c r="C64" s="3"/>
      <c r="D64" s="3"/>
      <c r="E64" s="3"/>
      <c r="F64" s="3"/>
      <c r="G64" s="3"/>
      <c r="H64" s="3"/>
      <c r="I64" s="3"/>
      <c r="J64" s="3"/>
      <c r="K64" s="3"/>
      <c r="L64" s="3"/>
      <c r="M64" s="3"/>
      <c r="N64" s="3"/>
      <c r="O64" s="3"/>
      <c r="P64" s="3"/>
      <c r="Q64" s="3"/>
      <c r="R64" s="3"/>
      <c r="S64" s="3"/>
      <c r="T64" s="3"/>
      <c r="U64" s="3"/>
      <c r="V64" s="3"/>
      <c r="W64" s="3"/>
      <c r="X64" s="3"/>
      <c r="Y64" s="3"/>
      <c r="Z64" s="3"/>
      <c r="AA64" s="102"/>
      <c r="AB64" s="102"/>
      <c r="AC64" s="102"/>
      <c r="AD64" s="102"/>
      <c r="AE64" s="102"/>
      <c r="AF64" s="102"/>
      <c r="AG64" s="102"/>
      <c r="AH64" s="102"/>
      <c r="AI64" s="204"/>
    </row>
    <row r="65" spans="1:36" ht="16.149999999999999" customHeight="1">
      <c r="A65" s="2"/>
      <c r="B65" s="3"/>
      <c r="C65" s="3"/>
      <c r="D65" s="3"/>
      <c r="E65" s="3"/>
      <c r="F65" s="3"/>
      <c r="G65" s="3"/>
      <c r="H65" s="3"/>
      <c r="I65" s="3"/>
      <c r="J65" s="3"/>
      <c r="K65" s="3"/>
      <c r="L65" s="3"/>
      <c r="M65" s="3"/>
      <c r="N65" s="3"/>
      <c r="O65" s="3"/>
      <c r="P65" s="3"/>
      <c r="Q65" s="3"/>
      <c r="R65" s="3"/>
      <c r="S65" s="3"/>
      <c r="T65" s="3"/>
      <c r="U65" s="3"/>
      <c r="V65" s="3"/>
      <c r="W65" s="3"/>
      <c r="X65" s="3"/>
      <c r="Y65" s="3"/>
      <c r="Z65" s="3"/>
      <c r="AA65" s="102"/>
      <c r="AB65" s="102"/>
      <c r="AC65" s="102"/>
      <c r="AD65" s="102"/>
      <c r="AE65" s="102"/>
      <c r="AF65" s="102"/>
      <c r="AG65" s="102"/>
      <c r="AH65" s="102"/>
      <c r="AI65" s="204"/>
    </row>
    <row r="66" spans="1:36" ht="16.149999999999999" customHeight="1">
      <c r="A66" s="2"/>
      <c r="B66" s="3"/>
      <c r="C66" s="3"/>
      <c r="D66" s="3"/>
      <c r="E66" s="3"/>
      <c r="F66" s="3"/>
      <c r="G66" s="3"/>
      <c r="H66" s="3"/>
      <c r="I66" s="3"/>
      <c r="J66" s="3"/>
      <c r="K66" s="3"/>
      <c r="L66" s="3"/>
      <c r="M66" s="3"/>
      <c r="N66" s="3"/>
      <c r="O66" s="3"/>
      <c r="P66" s="3"/>
      <c r="Q66" s="3"/>
      <c r="R66" s="3"/>
      <c r="S66" s="3"/>
      <c r="T66" s="3"/>
      <c r="U66" s="3"/>
      <c r="V66" s="3"/>
      <c r="W66" s="3"/>
      <c r="X66" s="3"/>
      <c r="Y66" s="3"/>
      <c r="Z66" s="3"/>
      <c r="AA66" s="102"/>
      <c r="AB66" s="102"/>
      <c r="AC66" s="102"/>
      <c r="AD66" s="102"/>
      <c r="AE66" s="102"/>
      <c r="AF66" s="102"/>
      <c r="AG66" s="102"/>
      <c r="AH66" s="102"/>
      <c r="AI66" s="204"/>
    </row>
    <row r="67" spans="1:36" ht="16.149999999999999" customHeight="1">
      <c r="A67" s="2"/>
      <c r="B67" s="3"/>
      <c r="C67" s="3"/>
      <c r="D67" s="3"/>
      <c r="E67" s="3"/>
      <c r="F67" s="3"/>
      <c r="G67" s="3"/>
      <c r="H67" s="3"/>
      <c r="I67" s="3"/>
      <c r="J67" s="3"/>
      <c r="K67" s="3"/>
      <c r="L67" s="3"/>
      <c r="M67" s="3"/>
      <c r="N67" s="3"/>
      <c r="O67" s="3"/>
      <c r="P67" s="3"/>
      <c r="Q67" s="3"/>
      <c r="R67" s="3"/>
      <c r="S67" s="3"/>
      <c r="T67" s="3"/>
      <c r="U67" s="3"/>
      <c r="V67" s="3"/>
      <c r="W67" s="3"/>
      <c r="X67" s="3"/>
      <c r="Y67" s="3"/>
      <c r="Z67" s="3"/>
      <c r="AA67" s="102"/>
      <c r="AB67" s="102"/>
      <c r="AC67" s="102"/>
      <c r="AD67" s="102"/>
      <c r="AE67" s="102"/>
      <c r="AF67" s="102"/>
      <c r="AG67" s="102"/>
      <c r="AH67" s="102"/>
      <c r="AI67" s="204"/>
    </row>
    <row r="68" spans="1:36" ht="16.149999999999999" customHeight="1" thickBot="1">
      <c r="A68" s="2" t="s">
        <v>385</v>
      </c>
      <c r="B68" s="49"/>
      <c r="C68" s="49"/>
      <c r="D68" s="49"/>
      <c r="E68" s="49"/>
      <c r="F68" s="49"/>
      <c r="G68" s="49"/>
      <c r="H68" s="49"/>
      <c r="I68" s="49"/>
      <c r="J68" s="49"/>
      <c r="K68" s="49"/>
      <c r="L68" s="49"/>
      <c r="M68" s="49"/>
      <c r="N68" s="49"/>
      <c r="O68" s="49"/>
      <c r="P68" s="49"/>
      <c r="Q68" s="49"/>
      <c r="R68" s="49"/>
      <c r="S68" s="49"/>
      <c r="T68" s="49"/>
      <c r="U68" s="49"/>
      <c r="V68" s="49"/>
      <c r="W68" s="49"/>
      <c r="X68" s="49"/>
      <c r="Y68" s="49"/>
      <c r="Z68" s="49"/>
      <c r="AA68" s="102"/>
      <c r="AB68" s="102"/>
      <c r="AC68" s="102"/>
      <c r="AD68" s="102"/>
      <c r="AE68" s="102"/>
      <c r="AF68" s="102"/>
      <c r="AG68" s="102"/>
      <c r="AH68" s="204"/>
      <c r="AI68" s="204"/>
      <c r="AJ68" s="204"/>
    </row>
    <row r="69" spans="1:36" ht="16.149999999999999" customHeight="1">
      <c r="A69" s="115" t="s">
        <v>290</v>
      </c>
      <c r="B69" s="56"/>
      <c r="C69" s="36"/>
      <c r="D69" s="36"/>
      <c r="E69" s="36"/>
      <c r="F69" s="36"/>
      <c r="G69" s="36"/>
      <c r="H69" s="36"/>
      <c r="I69" s="36"/>
      <c r="J69" s="36"/>
      <c r="K69" s="36"/>
      <c r="L69" s="36"/>
      <c r="M69" s="36"/>
      <c r="N69" s="36"/>
      <c r="O69" s="36"/>
      <c r="P69" s="36"/>
      <c r="Q69" s="36"/>
      <c r="R69" s="36"/>
      <c r="S69" s="36"/>
      <c r="T69" s="36"/>
      <c r="U69" s="36"/>
      <c r="V69" s="36"/>
      <c r="W69" s="36"/>
      <c r="X69" s="36"/>
      <c r="Y69" s="36"/>
      <c r="Z69" s="36"/>
      <c r="AA69" s="77"/>
      <c r="AB69" s="634"/>
      <c r="AC69" s="634"/>
      <c r="AD69" s="634"/>
      <c r="AE69" s="634"/>
      <c r="AF69" s="634"/>
      <c r="AG69" s="79" t="s">
        <v>291</v>
      </c>
      <c r="AH69" s="194"/>
      <c r="AI69" s="194"/>
      <c r="AJ69" s="194"/>
    </row>
    <row r="70" spans="1:36" ht="16.149999999999999" customHeight="1">
      <c r="A70" s="1" t="s">
        <v>292</v>
      </c>
      <c r="B70" s="75"/>
      <c r="C70" s="14"/>
      <c r="D70" s="14"/>
      <c r="E70" s="14"/>
      <c r="F70" s="14"/>
      <c r="G70" s="14"/>
      <c r="H70" s="14"/>
      <c r="I70" s="14"/>
      <c r="J70" s="14"/>
      <c r="K70" s="14"/>
      <c r="L70" s="14"/>
      <c r="M70" s="14"/>
      <c r="N70" s="14"/>
      <c r="O70" s="14"/>
      <c r="P70" s="14"/>
      <c r="Q70" s="14"/>
      <c r="R70" s="14"/>
      <c r="S70" s="14"/>
      <c r="T70" s="14"/>
      <c r="U70" s="14"/>
      <c r="V70" s="14"/>
      <c r="W70" s="14"/>
      <c r="X70" s="14"/>
      <c r="Y70" s="14"/>
      <c r="Z70" s="14"/>
      <c r="AA70" s="76"/>
      <c r="AB70" s="625"/>
      <c r="AC70" s="625"/>
      <c r="AD70" s="625"/>
      <c r="AE70" s="625"/>
      <c r="AF70" s="625"/>
      <c r="AG70" s="126" t="s">
        <v>270</v>
      </c>
    </row>
    <row r="71" spans="1:36" ht="16.149999999999999" customHeight="1">
      <c r="A71" s="1" t="s">
        <v>293</v>
      </c>
      <c r="B71" s="3"/>
      <c r="C71" s="3"/>
      <c r="D71" s="3"/>
      <c r="E71" s="3"/>
      <c r="F71" s="3"/>
      <c r="G71" s="3"/>
      <c r="H71" s="3"/>
      <c r="I71" s="3"/>
      <c r="J71" s="3"/>
      <c r="K71" s="3"/>
      <c r="L71" s="3"/>
      <c r="M71" s="3"/>
      <c r="N71" s="3"/>
      <c r="O71" s="3"/>
      <c r="P71" s="3"/>
      <c r="Q71" s="3"/>
      <c r="R71" s="3"/>
      <c r="S71" s="3"/>
      <c r="T71" s="3"/>
      <c r="U71" s="3"/>
      <c r="V71" s="3"/>
      <c r="W71" s="3"/>
      <c r="X71" s="3"/>
      <c r="Y71" s="3"/>
      <c r="Z71" s="3"/>
      <c r="AA71" s="3"/>
      <c r="AB71" s="633"/>
      <c r="AC71" s="633"/>
      <c r="AD71" s="633"/>
      <c r="AE71" s="633"/>
      <c r="AF71" s="633"/>
      <c r="AG71" s="181" t="s">
        <v>270</v>
      </c>
    </row>
    <row r="72" spans="1:36" ht="16.149999999999999" customHeight="1">
      <c r="A72" s="22" t="s">
        <v>294</v>
      </c>
      <c r="B72" s="5"/>
      <c r="C72" s="5"/>
      <c r="D72" s="5"/>
      <c r="E72" s="5"/>
      <c r="F72" s="5"/>
      <c r="G72" s="5"/>
      <c r="H72" s="5"/>
      <c r="I72" s="5"/>
      <c r="J72" s="5"/>
      <c r="K72" s="5"/>
      <c r="L72" s="5"/>
      <c r="M72" s="5"/>
      <c r="N72" s="5"/>
      <c r="O72" s="5"/>
      <c r="P72" s="5"/>
      <c r="Q72" s="5"/>
      <c r="R72" s="5"/>
      <c r="S72" s="5"/>
      <c r="T72" s="5"/>
      <c r="U72" s="5"/>
      <c r="V72" s="5"/>
      <c r="W72" s="5"/>
      <c r="X72" s="5"/>
      <c r="Y72" s="5"/>
      <c r="Z72" s="5"/>
      <c r="AA72" s="5"/>
      <c r="AB72" s="635">
        <f>AB71-AB70</f>
        <v>0</v>
      </c>
      <c r="AC72" s="635"/>
      <c r="AD72" s="635"/>
      <c r="AE72" s="635"/>
      <c r="AF72" s="635"/>
      <c r="AG72" s="181" t="s">
        <v>270</v>
      </c>
    </row>
    <row r="73" spans="1:36" ht="16.149999999999999" customHeight="1">
      <c r="A73" s="16"/>
      <c r="B73" s="39" t="s">
        <v>295</v>
      </c>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625"/>
      <c r="AC73" s="625"/>
      <c r="AD73" s="625"/>
      <c r="AE73" s="625"/>
      <c r="AF73" s="625"/>
      <c r="AG73" s="128" t="s">
        <v>270</v>
      </c>
    </row>
    <row r="74" spans="1:36" ht="16.149999999999999" customHeight="1" thickBot="1">
      <c r="A74" s="40"/>
      <c r="B74" s="104" t="s">
        <v>296</v>
      </c>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652"/>
      <c r="AC74" s="652"/>
      <c r="AD74" s="652"/>
      <c r="AE74" s="652"/>
      <c r="AF74" s="652"/>
      <c r="AG74" s="128" t="s">
        <v>297</v>
      </c>
    </row>
    <row r="75" spans="1:36" ht="16.149999999999999" customHeight="1" thickTop="1" thickBot="1">
      <c r="A75" s="90"/>
      <c r="B75" s="105" t="s">
        <v>298</v>
      </c>
      <c r="C75" s="106"/>
      <c r="D75" s="106"/>
      <c r="E75" s="106"/>
      <c r="F75" s="106"/>
      <c r="G75" s="106"/>
      <c r="H75" s="106"/>
      <c r="I75" s="106"/>
      <c r="J75" s="106"/>
      <c r="K75" s="106"/>
      <c r="L75" s="106"/>
      <c r="M75" s="106"/>
      <c r="N75" s="106"/>
      <c r="O75" s="106"/>
      <c r="P75" s="106"/>
      <c r="Q75" s="106"/>
      <c r="R75" s="106"/>
      <c r="S75" s="106"/>
      <c r="T75" s="106"/>
      <c r="U75" s="106"/>
      <c r="V75" s="106"/>
      <c r="W75" s="106"/>
      <c r="X75" s="106"/>
      <c r="Y75" s="106"/>
      <c r="Z75" s="106"/>
      <c r="AA75" s="106"/>
      <c r="AB75" s="631">
        <f>IFERROR(AB74/AB70*100,0)</f>
        <v>0</v>
      </c>
      <c r="AC75" s="631"/>
      <c r="AD75" s="631"/>
      <c r="AE75" s="631"/>
      <c r="AF75" s="631"/>
      <c r="AG75" s="162" t="s">
        <v>299</v>
      </c>
    </row>
    <row r="76" spans="1:36" ht="16.149999999999999" customHeight="1">
      <c r="F76" s="3"/>
      <c r="G76" s="3"/>
      <c r="H76" s="3"/>
      <c r="I76" s="3"/>
      <c r="J76" s="3"/>
      <c r="K76" s="3"/>
      <c r="L76" s="3"/>
      <c r="M76" s="3"/>
      <c r="N76" s="3"/>
      <c r="O76" s="3"/>
      <c r="P76" s="3"/>
      <c r="Q76" s="3"/>
      <c r="R76" s="3"/>
      <c r="S76" s="3"/>
      <c r="T76" s="3"/>
      <c r="U76" s="3"/>
      <c r="V76" s="3"/>
      <c r="W76" s="3"/>
      <c r="X76" s="3"/>
      <c r="Y76" s="3"/>
      <c r="Z76" s="3"/>
      <c r="AA76" s="3"/>
    </row>
    <row r="77" spans="1:36" ht="16.149999999999999" hidden="1" customHeight="1" outlineLevel="1" thickBot="1">
      <c r="A77" s="2" t="s">
        <v>418</v>
      </c>
      <c r="B77" s="49"/>
      <c r="C77" s="49"/>
      <c r="D77" s="49"/>
      <c r="E77" s="49"/>
      <c r="F77" s="49"/>
      <c r="G77" s="49"/>
      <c r="H77" s="49"/>
      <c r="I77" s="49"/>
      <c r="J77" s="49"/>
      <c r="K77" s="49"/>
      <c r="L77" s="49"/>
      <c r="M77" s="49"/>
      <c r="N77" s="49"/>
      <c r="O77" s="49"/>
      <c r="P77" s="49"/>
      <c r="Q77" s="49"/>
      <c r="R77" s="49"/>
      <c r="S77" s="49"/>
      <c r="T77" s="49"/>
      <c r="U77" s="49"/>
      <c r="V77" s="49"/>
      <c r="W77" s="49"/>
      <c r="X77" s="49"/>
      <c r="Y77" s="49"/>
      <c r="Z77" s="49"/>
      <c r="AA77" s="179"/>
      <c r="AB77" s="179"/>
      <c r="AC77" s="179"/>
      <c r="AD77" s="179"/>
      <c r="AE77" s="179"/>
      <c r="AF77" s="179"/>
      <c r="AG77" s="179"/>
      <c r="AH77" s="204"/>
      <c r="AI77" s="204"/>
      <c r="AJ77" s="204"/>
    </row>
    <row r="78" spans="1:36" ht="16.149999999999999" hidden="1" customHeight="1" outlineLevel="1">
      <c r="A78" s="115" t="s">
        <v>419</v>
      </c>
      <c r="B78" s="56"/>
      <c r="C78" s="36"/>
      <c r="D78" s="36"/>
      <c r="E78" s="36"/>
      <c r="F78" s="36"/>
      <c r="G78" s="36"/>
      <c r="H78" s="36"/>
      <c r="I78" s="36"/>
      <c r="J78" s="36"/>
      <c r="K78" s="36"/>
      <c r="L78" s="36"/>
      <c r="M78" s="36"/>
      <c r="N78" s="36"/>
      <c r="O78" s="36"/>
      <c r="P78" s="36"/>
      <c r="Q78" s="36"/>
      <c r="R78" s="36"/>
      <c r="S78" s="36"/>
      <c r="T78" s="36"/>
      <c r="U78" s="36"/>
      <c r="V78" s="36"/>
      <c r="W78" s="36"/>
      <c r="X78" s="36"/>
      <c r="Y78" s="36"/>
      <c r="Z78" s="36"/>
      <c r="AA78" s="77"/>
      <c r="AB78" s="634"/>
      <c r="AC78" s="634"/>
      <c r="AD78" s="634"/>
      <c r="AE78" s="634"/>
      <c r="AF78" s="634"/>
      <c r="AG78" s="79" t="s">
        <v>291</v>
      </c>
      <c r="AH78" s="194"/>
      <c r="AI78" s="194"/>
      <c r="AJ78" s="194"/>
    </row>
    <row r="79" spans="1:36" ht="16.149999999999999" hidden="1" customHeight="1" outlineLevel="1">
      <c r="A79" s="1" t="s">
        <v>420</v>
      </c>
      <c r="B79" s="75"/>
      <c r="C79" s="14"/>
      <c r="D79" s="14"/>
      <c r="E79" s="14"/>
      <c r="F79" s="14"/>
      <c r="G79" s="14"/>
      <c r="H79" s="14"/>
      <c r="I79" s="14"/>
      <c r="J79" s="14"/>
      <c r="K79" s="14"/>
      <c r="L79" s="14"/>
      <c r="M79" s="14"/>
      <c r="N79" s="14"/>
      <c r="O79" s="14"/>
      <c r="P79" s="14"/>
      <c r="Q79" s="14"/>
      <c r="R79" s="14"/>
      <c r="S79" s="14"/>
      <c r="T79" s="14"/>
      <c r="U79" s="14"/>
      <c r="V79" s="14"/>
      <c r="W79" s="14"/>
      <c r="X79" s="14"/>
      <c r="Y79" s="14"/>
      <c r="Z79" s="14"/>
      <c r="AA79" s="76"/>
      <c r="AB79" s="625"/>
      <c r="AC79" s="625"/>
      <c r="AD79" s="625"/>
      <c r="AE79" s="625"/>
      <c r="AF79" s="625"/>
      <c r="AG79" s="126" t="s">
        <v>270</v>
      </c>
    </row>
    <row r="80" spans="1:36" ht="16.149999999999999" hidden="1" customHeight="1" outlineLevel="1">
      <c r="A80" s="1" t="s">
        <v>421</v>
      </c>
      <c r="B80" s="3"/>
      <c r="C80" s="3"/>
      <c r="D80" s="3"/>
      <c r="E80" s="3"/>
      <c r="F80" s="3"/>
      <c r="G80" s="3"/>
      <c r="H80" s="3"/>
      <c r="I80" s="3"/>
      <c r="J80" s="3"/>
      <c r="K80" s="3"/>
      <c r="L80" s="3"/>
      <c r="M80" s="3"/>
      <c r="N80" s="3"/>
      <c r="O80" s="3"/>
      <c r="P80" s="3"/>
      <c r="Q80" s="3"/>
      <c r="R80" s="3"/>
      <c r="S80" s="3"/>
      <c r="T80" s="3"/>
      <c r="U80" s="3"/>
      <c r="V80" s="3"/>
      <c r="W80" s="3"/>
      <c r="X80" s="3"/>
      <c r="Y80" s="3"/>
      <c r="Z80" s="3"/>
      <c r="AA80" s="3"/>
      <c r="AB80" s="633"/>
      <c r="AC80" s="633"/>
      <c r="AD80" s="633"/>
      <c r="AE80" s="633"/>
      <c r="AF80" s="633"/>
      <c r="AG80" s="181" t="s">
        <v>270</v>
      </c>
    </row>
    <row r="81" spans="1:36" ht="16.149999999999999" hidden="1" customHeight="1" outlineLevel="1">
      <c r="A81" s="22" t="s">
        <v>304</v>
      </c>
      <c r="B81" s="5"/>
      <c r="C81" s="5"/>
      <c r="D81" s="5"/>
      <c r="E81" s="5"/>
      <c r="F81" s="5"/>
      <c r="G81" s="5"/>
      <c r="H81" s="5"/>
      <c r="I81" s="5"/>
      <c r="J81" s="5"/>
      <c r="K81" s="5"/>
      <c r="L81" s="5"/>
      <c r="M81" s="5"/>
      <c r="N81" s="5"/>
      <c r="O81" s="5"/>
      <c r="P81" s="5"/>
      <c r="Q81" s="5"/>
      <c r="R81" s="5"/>
      <c r="S81" s="5"/>
      <c r="T81" s="5"/>
      <c r="U81" s="5"/>
      <c r="V81" s="5"/>
      <c r="W81" s="5"/>
      <c r="X81" s="5"/>
      <c r="Y81" s="5"/>
      <c r="Z81" s="5"/>
      <c r="AA81" s="5"/>
      <c r="AB81" s="635">
        <f>AB80-AB79</f>
        <v>0</v>
      </c>
      <c r="AC81" s="635"/>
      <c r="AD81" s="635"/>
      <c r="AE81" s="635"/>
      <c r="AF81" s="635"/>
      <c r="AG81" s="181" t="s">
        <v>270</v>
      </c>
    </row>
    <row r="82" spans="1:36" ht="16.149999999999999" hidden="1" customHeight="1" outlineLevel="1">
      <c r="A82" s="16"/>
      <c r="B82" s="39" t="s">
        <v>305</v>
      </c>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625"/>
      <c r="AC82" s="625"/>
      <c r="AD82" s="625"/>
      <c r="AE82" s="625"/>
      <c r="AF82" s="625"/>
      <c r="AG82" s="128" t="s">
        <v>270</v>
      </c>
    </row>
    <row r="83" spans="1:36" ht="16.149999999999999" hidden="1" customHeight="1" outlineLevel="1" thickBot="1">
      <c r="A83" s="40"/>
      <c r="B83" s="104" t="s">
        <v>306</v>
      </c>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652"/>
      <c r="AC83" s="652"/>
      <c r="AD83" s="652"/>
      <c r="AE83" s="652"/>
      <c r="AF83" s="652"/>
      <c r="AG83" s="128" t="s">
        <v>297</v>
      </c>
    </row>
    <row r="84" spans="1:36" ht="16.350000000000001" hidden="1" customHeight="1" outlineLevel="1" thickTop="1" thickBot="1">
      <c r="A84" s="90"/>
      <c r="B84" s="105" t="s">
        <v>307</v>
      </c>
      <c r="C84" s="106"/>
      <c r="D84" s="106"/>
      <c r="E84" s="106"/>
      <c r="F84" s="106"/>
      <c r="G84" s="106"/>
      <c r="H84" s="106"/>
      <c r="I84" s="106"/>
      <c r="J84" s="106"/>
      <c r="K84" s="106"/>
      <c r="L84" s="106"/>
      <c r="M84" s="106"/>
      <c r="N84" s="106"/>
      <c r="O84" s="106"/>
      <c r="P84" s="106"/>
      <c r="Q84" s="106"/>
      <c r="R84" s="106"/>
      <c r="S84" s="106"/>
      <c r="T84" s="106"/>
      <c r="U84" s="106"/>
      <c r="V84" s="106"/>
      <c r="W84" s="106"/>
      <c r="X84" s="106"/>
      <c r="Y84" s="106"/>
      <c r="Z84" s="106"/>
      <c r="AA84" s="106"/>
      <c r="AB84" s="631">
        <f>IFERROR(AB83/AB79*100,0)</f>
        <v>0</v>
      </c>
      <c r="AC84" s="631"/>
      <c r="AD84" s="631"/>
      <c r="AE84" s="631"/>
      <c r="AF84" s="631"/>
      <c r="AG84" s="162" t="s">
        <v>299</v>
      </c>
    </row>
    <row r="85" spans="1:36" ht="16.350000000000001" hidden="1" customHeight="1" outlineLevel="1"/>
    <row r="86" spans="1:36" ht="16.149999999999999" hidden="1" customHeight="1" outlineLevel="1" thickBot="1">
      <c r="A86" s="2" t="s">
        <v>422</v>
      </c>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655"/>
      <c r="AB86" s="655"/>
      <c r="AC86" s="655"/>
      <c r="AD86" s="655"/>
      <c r="AE86" s="655"/>
      <c r="AF86" s="655"/>
      <c r="AG86" s="655"/>
      <c r="AH86" s="204"/>
      <c r="AI86" s="204"/>
      <c r="AJ86" s="204"/>
    </row>
    <row r="87" spans="1:36" ht="16.149999999999999" hidden="1" customHeight="1" outlineLevel="1">
      <c r="A87" s="115" t="s">
        <v>423</v>
      </c>
      <c r="B87" s="56"/>
      <c r="C87" s="36"/>
      <c r="D87" s="36"/>
      <c r="E87" s="36"/>
      <c r="F87" s="36"/>
      <c r="G87" s="36"/>
      <c r="H87" s="36"/>
      <c r="I87" s="36"/>
      <c r="J87" s="36"/>
      <c r="K87" s="36"/>
      <c r="L87" s="36"/>
      <c r="M87" s="36"/>
      <c r="N87" s="36"/>
      <c r="O87" s="36"/>
      <c r="P87" s="36"/>
      <c r="Q87" s="36"/>
      <c r="R87" s="36"/>
      <c r="S87" s="36"/>
      <c r="T87" s="36"/>
      <c r="U87" s="36"/>
      <c r="V87" s="36"/>
      <c r="W87" s="36"/>
      <c r="X87" s="36"/>
      <c r="Y87" s="36"/>
      <c r="Z87" s="36"/>
      <c r="AA87" s="77"/>
      <c r="AB87" s="634"/>
      <c r="AC87" s="634"/>
      <c r="AD87" s="634"/>
      <c r="AE87" s="634"/>
      <c r="AF87" s="634"/>
      <c r="AG87" s="79" t="s">
        <v>291</v>
      </c>
      <c r="AH87" s="194"/>
      <c r="AI87" s="194"/>
      <c r="AJ87" s="194"/>
    </row>
    <row r="88" spans="1:36" ht="16.149999999999999" hidden="1" customHeight="1" outlineLevel="1">
      <c r="A88" s="1" t="s">
        <v>424</v>
      </c>
      <c r="B88" s="75"/>
      <c r="C88" s="14"/>
      <c r="D88" s="14"/>
      <c r="E88" s="14"/>
      <c r="F88" s="14"/>
      <c r="G88" s="14"/>
      <c r="H88" s="14"/>
      <c r="I88" s="14"/>
      <c r="J88" s="14"/>
      <c r="K88" s="14"/>
      <c r="L88" s="14"/>
      <c r="M88" s="14"/>
      <c r="N88" s="14"/>
      <c r="O88" s="14"/>
      <c r="P88" s="14"/>
      <c r="Q88" s="14"/>
      <c r="R88" s="14"/>
      <c r="S88" s="14"/>
      <c r="T88" s="14"/>
      <c r="U88" s="14"/>
      <c r="V88" s="14"/>
      <c r="W88" s="14"/>
      <c r="X88" s="14"/>
      <c r="Y88" s="14"/>
      <c r="Z88" s="14"/>
      <c r="AA88" s="76"/>
      <c r="AB88" s="625"/>
      <c r="AC88" s="625"/>
      <c r="AD88" s="625"/>
      <c r="AE88" s="625"/>
      <c r="AF88" s="625"/>
      <c r="AG88" s="126" t="s">
        <v>270</v>
      </c>
    </row>
    <row r="89" spans="1:36" ht="16.149999999999999" hidden="1" customHeight="1" outlineLevel="1">
      <c r="A89" s="1" t="s">
        <v>425</v>
      </c>
      <c r="B89" s="3"/>
      <c r="C89" s="3"/>
      <c r="D89" s="3"/>
      <c r="E89" s="3"/>
      <c r="F89" s="3"/>
      <c r="G89" s="3"/>
      <c r="H89" s="3"/>
      <c r="I89" s="3"/>
      <c r="J89" s="3"/>
      <c r="K89" s="3"/>
      <c r="L89" s="3"/>
      <c r="M89" s="3"/>
      <c r="N89" s="3"/>
      <c r="O89" s="3"/>
      <c r="P89" s="3"/>
      <c r="Q89" s="3"/>
      <c r="R89" s="3"/>
      <c r="S89" s="3"/>
      <c r="T89" s="3"/>
      <c r="U89" s="3"/>
      <c r="V89" s="3"/>
      <c r="W89" s="3"/>
      <c r="X89" s="3"/>
      <c r="Y89" s="3"/>
      <c r="Z89" s="3"/>
      <c r="AA89" s="3"/>
      <c r="AB89" s="633"/>
      <c r="AC89" s="633"/>
      <c r="AD89" s="633"/>
      <c r="AE89" s="633"/>
      <c r="AF89" s="633"/>
      <c r="AG89" s="181" t="s">
        <v>270</v>
      </c>
    </row>
    <row r="90" spans="1:36" ht="16.149999999999999" hidden="1" customHeight="1" outlineLevel="1">
      <c r="A90" s="22" t="s">
        <v>312</v>
      </c>
      <c r="B90" s="5"/>
      <c r="C90" s="5"/>
      <c r="D90" s="5"/>
      <c r="E90" s="5"/>
      <c r="F90" s="5"/>
      <c r="G90" s="5"/>
      <c r="H90" s="5"/>
      <c r="I90" s="5"/>
      <c r="J90" s="5"/>
      <c r="K90" s="5"/>
      <c r="L90" s="5"/>
      <c r="M90" s="5"/>
      <c r="N90" s="5"/>
      <c r="O90" s="5"/>
      <c r="P90" s="5"/>
      <c r="Q90" s="5"/>
      <c r="R90" s="5"/>
      <c r="S90" s="5"/>
      <c r="T90" s="5"/>
      <c r="U90" s="5"/>
      <c r="V90" s="5"/>
      <c r="W90" s="5"/>
      <c r="X90" s="5"/>
      <c r="Y90" s="5"/>
      <c r="Z90" s="5"/>
      <c r="AA90" s="5"/>
      <c r="AB90" s="635">
        <f>AB89-AB88</f>
        <v>0</v>
      </c>
      <c r="AC90" s="635"/>
      <c r="AD90" s="635"/>
      <c r="AE90" s="635"/>
      <c r="AF90" s="635"/>
      <c r="AG90" s="181" t="s">
        <v>270</v>
      </c>
    </row>
    <row r="91" spans="1:36" ht="16.149999999999999" hidden="1" customHeight="1" outlineLevel="1">
      <c r="A91" s="16"/>
      <c r="B91" s="39" t="s">
        <v>313</v>
      </c>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625"/>
      <c r="AC91" s="625"/>
      <c r="AD91" s="625"/>
      <c r="AE91" s="625"/>
      <c r="AF91" s="625"/>
      <c r="AG91" s="128" t="s">
        <v>270</v>
      </c>
    </row>
    <row r="92" spans="1:36" ht="16.149999999999999" hidden="1" customHeight="1" outlineLevel="1" thickBot="1">
      <c r="A92" s="40"/>
      <c r="B92" s="104" t="s">
        <v>314</v>
      </c>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652"/>
      <c r="AC92" s="652"/>
      <c r="AD92" s="652"/>
      <c r="AE92" s="652"/>
      <c r="AF92" s="652"/>
      <c r="AG92" s="128" t="s">
        <v>297</v>
      </c>
    </row>
    <row r="93" spans="1:36" ht="16.350000000000001" hidden="1" customHeight="1" outlineLevel="1" thickTop="1" thickBot="1">
      <c r="A93" s="90"/>
      <c r="B93" s="105" t="s">
        <v>315</v>
      </c>
      <c r="C93" s="106"/>
      <c r="D93" s="106"/>
      <c r="E93" s="106"/>
      <c r="F93" s="106"/>
      <c r="G93" s="106"/>
      <c r="H93" s="106"/>
      <c r="I93" s="106"/>
      <c r="J93" s="106"/>
      <c r="K93" s="106"/>
      <c r="L93" s="106"/>
      <c r="M93" s="106"/>
      <c r="N93" s="106"/>
      <c r="O93" s="106"/>
      <c r="P93" s="106"/>
      <c r="Q93" s="106"/>
      <c r="R93" s="106"/>
      <c r="S93" s="106"/>
      <c r="T93" s="106"/>
      <c r="U93" s="106"/>
      <c r="V93" s="106"/>
      <c r="W93" s="106"/>
      <c r="X93" s="106"/>
      <c r="Y93" s="106"/>
      <c r="Z93" s="106"/>
      <c r="AA93" s="106"/>
      <c r="AB93" s="631">
        <f>IFERROR(AB92/AB88*100,0)</f>
        <v>0</v>
      </c>
      <c r="AC93" s="631"/>
      <c r="AD93" s="631"/>
      <c r="AE93" s="631"/>
      <c r="AF93" s="631"/>
      <c r="AG93" s="162" t="s">
        <v>299</v>
      </c>
    </row>
    <row r="94" spans="1:36" ht="16.350000000000001" hidden="1" customHeight="1" outlineLevel="1"/>
    <row r="95" spans="1:36" ht="16.149999999999999" hidden="1" customHeight="1" outlineLevel="1" thickBot="1">
      <c r="A95" s="2" t="s">
        <v>426</v>
      </c>
      <c r="B95" s="49"/>
      <c r="C95" s="49"/>
      <c r="D95" s="49"/>
      <c r="E95" s="49"/>
      <c r="F95" s="49"/>
      <c r="G95" s="49"/>
      <c r="H95" s="49"/>
      <c r="I95" s="49"/>
      <c r="J95" s="49"/>
      <c r="K95" s="49"/>
      <c r="L95" s="49"/>
      <c r="M95" s="49"/>
      <c r="N95" s="49"/>
      <c r="O95" s="49"/>
      <c r="P95" s="49"/>
      <c r="Q95" s="49"/>
      <c r="R95" s="49"/>
      <c r="S95" s="49"/>
      <c r="T95" s="49"/>
      <c r="U95" s="49"/>
      <c r="V95" s="49"/>
      <c r="W95" s="49"/>
      <c r="X95" s="49"/>
      <c r="Y95" s="49"/>
      <c r="Z95" s="49"/>
      <c r="AA95" s="655"/>
      <c r="AB95" s="655"/>
      <c r="AC95" s="655"/>
      <c r="AD95" s="655"/>
      <c r="AE95" s="655"/>
      <c r="AF95" s="655"/>
      <c r="AG95" s="655"/>
      <c r="AH95" s="204"/>
      <c r="AI95" s="204"/>
      <c r="AJ95" s="204"/>
    </row>
    <row r="96" spans="1:36" ht="16.149999999999999" hidden="1" customHeight="1" outlineLevel="1">
      <c r="A96" s="115" t="s">
        <v>427</v>
      </c>
      <c r="B96" s="56"/>
      <c r="C96" s="36"/>
      <c r="D96" s="36"/>
      <c r="E96" s="36"/>
      <c r="F96" s="36"/>
      <c r="G96" s="36"/>
      <c r="H96" s="36"/>
      <c r="I96" s="36"/>
      <c r="J96" s="36"/>
      <c r="K96" s="36"/>
      <c r="L96" s="36"/>
      <c r="M96" s="36"/>
      <c r="N96" s="36"/>
      <c r="O96" s="36"/>
      <c r="P96" s="36"/>
      <c r="Q96" s="36"/>
      <c r="R96" s="36"/>
      <c r="S96" s="36"/>
      <c r="T96" s="36"/>
      <c r="U96" s="36"/>
      <c r="V96" s="36"/>
      <c r="W96" s="36"/>
      <c r="X96" s="36"/>
      <c r="Y96" s="36"/>
      <c r="Z96" s="36"/>
      <c r="AA96" s="77"/>
      <c r="AB96" s="634"/>
      <c r="AC96" s="634"/>
      <c r="AD96" s="634"/>
      <c r="AE96" s="634"/>
      <c r="AF96" s="634"/>
      <c r="AG96" s="79" t="s">
        <v>291</v>
      </c>
      <c r="AH96" s="194"/>
      <c r="AI96" s="194"/>
      <c r="AJ96" s="194"/>
    </row>
    <row r="97" spans="1:36" ht="16.149999999999999" hidden="1" customHeight="1" outlineLevel="1">
      <c r="A97" s="1" t="s">
        <v>428</v>
      </c>
      <c r="B97" s="75"/>
      <c r="C97" s="14"/>
      <c r="D97" s="14"/>
      <c r="E97" s="14"/>
      <c r="F97" s="14"/>
      <c r="G97" s="14"/>
      <c r="H97" s="14"/>
      <c r="I97" s="14"/>
      <c r="J97" s="14"/>
      <c r="K97" s="14"/>
      <c r="L97" s="14"/>
      <c r="M97" s="14"/>
      <c r="N97" s="14"/>
      <c r="O97" s="14"/>
      <c r="P97" s="14"/>
      <c r="Q97" s="14"/>
      <c r="R97" s="14"/>
      <c r="S97" s="14"/>
      <c r="T97" s="14"/>
      <c r="U97" s="14"/>
      <c r="V97" s="14"/>
      <c r="W97" s="14"/>
      <c r="X97" s="14"/>
      <c r="Y97" s="14"/>
      <c r="Z97" s="14"/>
      <c r="AA97" s="76"/>
      <c r="AB97" s="625"/>
      <c r="AC97" s="625"/>
      <c r="AD97" s="625"/>
      <c r="AE97" s="625"/>
      <c r="AF97" s="625"/>
      <c r="AG97" s="126" t="s">
        <v>270</v>
      </c>
    </row>
    <row r="98" spans="1:36" ht="16.149999999999999" hidden="1" customHeight="1" outlineLevel="1">
      <c r="A98" s="1" t="s">
        <v>429</v>
      </c>
      <c r="B98" s="3"/>
      <c r="C98" s="3"/>
      <c r="D98" s="3"/>
      <c r="E98" s="3"/>
      <c r="F98" s="3"/>
      <c r="G98" s="3"/>
      <c r="H98" s="3"/>
      <c r="I98" s="3"/>
      <c r="J98" s="3"/>
      <c r="K98" s="3"/>
      <c r="L98" s="3"/>
      <c r="M98" s="3"/>
      <c r="N98" s="3"/>
      <c r="O98" s="3"/>
      <c r="P98" s="3"/>
      <c r="Q98" s="3"/>
      <c r="R98" s="3"/>
      <c r="S98" s="3"/>
      <c r="T98" s="3"/>
      <c r="U98" s="3"/>
      <c r="V98" s="3"/>
      <c r="W98" s="3"/>
      <c r="X98" s="3"/>
      <c r="Y98" s="3"/>
      <c r="Z98" s="3"/>
      <c r="AA98" s="3"/>
      <c r="AB98" s="633"/>
      <c r="AC98" s="633"/>
      <c r="AD98" s="633"/>
      <c r="AE98" s="633"/>
      <c r="AF98" s="633"/>
      <c r="AG98" s="181" t="s">
        <v>270</v>
      </c>
    </row>
    <row r="99" spans="1:36" ht="16.149999999999999" hidden="1" customHeight="1" outlineLevel="1">
      <c r="A99" s="22" t="s">
        <v>320</v>
      </c>
      <c r="B99" s="5"/>
      <c r="C99" s="5"/>
      <c r="D99" s="5"/>
      <c r="E99" s="5"/>
      <c r="F99" s="5"/>
      <c r="G99" s="5"/>
      <c r="H99" s="5"/>
      <c r="I99" s="5"/>
      <c r="J99" s="5"/>
      <c r="K99" s="5"/>
      <c r="L99" s="5"/>
      <c r="M99" s="5"/>
      <c r="N99" s="5"/>
      <c r="O99" s="5"/>
      <c r="P99" s="5"/>
      <c r="Q99" s="5"/>
      <c r="R99" s="5"/>
      <c r="S99" s="5"/>
      <c r="T99" s="5"/>
      <c r="U99" s="5"/>
      <c r="V99" s="5"/>
      <c r="W99" s="5"/>
      <c r="X99" s="5"/>
      <c r="Y99" s="5"/>
      <c r="Z99" s="5"/>
      <c r="AA99" s="5"/>
      <c r="AB99" s="635">
        <f>AB98-AB97</f>
        <v>0</v>
      </c>
      <c r="AC99" s="635"/>
      <c r="AD99" s="635"/>
      <c r="AE99" s="635"/>
      <c r="AF99" s="635"/>
      <c r="AG99" s="181" t="s">
        <v>270</v>
      </c>
    </row>
    <row r="100" spans="1:36" ht="16.149999999999999" hidden="1" customHeight="1" outlineLevel="1">
      <c r="A100" s="16"/>
      <c r="B100" s="39" t="s">
        <v>321</v>
      </c>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625"/>
      <c r="AC100" s="625"/>
      <c r="AD100" s="625"/>
      <c r="AE100" s="625"/>
      <c r="AF100" s="625"/>
      <c r="AG100" s="128" t="s">
        <v>270</v>
      </c>
    </row>
    <row r="101" spans="1:36" ht="16.350000000000001" hidden="1" customHeight="1" outlineLevel="1" thickBot="1">
      <c r="A101" s="40"/>
      <c r="B101" s="104" t="s">
        <v>322</v>
      </c>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652"/>
      <c r="AC101" s="652"/>
      <c r="AD101" s="652"/>
      <c r="AE101" s="652"/>
      <c r="AF101" s="652"/>
      <c r="AG101" s="128" t="s">
        <v>297</v>
      </c>
    </row>
    <row r="102" spans="1:36" ht="16.350000000000001" hidden="1" customHeight="1" outlineLevel="1" thickTop="1" thickBot="1">
      <c r="A102" s="90"/>
      <c r="B102" s="105" t="s">
        <v>323</v>
      </c>
      <c r="C102" s="106"/>
      <c r="D102" s="106"/>
      <c r="E102" s="106"/>
      <c r="F102" s="106"/>
      <c r="G102" s="106"/>
      <c r="H102" s="106"/>
      <c r="I102" s="106"/>
      <c r="J102" s="106"/>
      <c r="K102" s="106"/>
      <c r="L102" s="106"/>
      <c r="M102" s="106"/>
      <c r="N102" s="106"/>
      <c r="O102" s="106"/>
      <c r="P102" s="106"/>
      <c r="Q102" s="106"/>
      <c r="R102" s="106"/>
      <c r="S102" s="106"/>
      <c r="T102" s="106"/>
      <c r="U102" s="106"/>
      <c r="V102" s="106"/>
      <c r="W102" s="106"/>
      <c r="X102" s="106"/>
      <c r="Y102" s="106"/>
      <c r="Z102" s="106"/>
      <c r="AA102" s="106"/>
      <c r="AB102" s="631">
        <f>IFERROR(AB101/AB97*100,0)</f>
        <v>0</v>
      </c>
      <c r="AC102" s="631"/>
      <c r="AD102" s="631"/>
      <c r="AE102" s="631"/>
      <c r="AF102" s="631"/>
      <c r="AG102" s="162" t="s">
        <v>299</v>
      </c>
    </row>
    <row r="103" spans="1:36" ht="16.350000000000001" hidden="1" customHeight="1" outlineLevel="1"/>
    <row r="104" spans="1:36" ht="16.149999999999999" hidden="1" customHeight="1" outlineLevel="1" thickBot="1">
      <c r="A104" s="2" t="s">
        <v>332</v>
      </c>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655"/>
      <c r="AB104" s="655"/>
      <c r="AC104" s="655"/>
      <c r="AD104" s="655"/>
      <c r="AE104" s="655"/>
      <c r="AF104" s="655"/>
      <c r="AG104" s="655"/>
      <c r="AH104" s="204"/>
      <c r="AI104" s="204"/>
      <c r="AJ104" s="204"/>
    </row>
    <row r="105" spans="1:36" ht="16.149999999999999" hidden="1" customHeight="1" outlineLevel="1">
      <c r="A105" s="115" t="s">
        <v>389</v>
      </c>
      <c r="B105" s="56"/>
      <c r="C105" s="36"/>
      <c r="D105" s="36"/>
      <c r="E105" s="36"/>
      <c r="F105" s="36"/>
      <c r="G105" s="36"/>
      <c r="H105" s="36"/>
      <c r="I105" s="36"/>
      <c r="J105" s="36"/>
      <c r="K105" s="36"/>
      <c r="L105" s="36"/>
      <c r="M105" s="36"/>
      <c r="N105" s="36"/>
      <c r="O105" s="36"/>
      <c r="P105" s="36"/>
      <c r="Q105" s="36"/>
      <c r="R105" s="36"/>
      <c r="S105" s="36"/>
      <c r="T105" s="36"/>
      <c r="U105" s="36"/>
      <c r="V105" s="36"/>
      <c r="W105" s="36"/>
      <c r="X105" s="36"/>
      <c r="Y105" s="36"/>
      <c r="Z105" s="36"/>
      <c r="AA105" s="77"/>
      <c r="AB105" s="634"/>
      <c r="AC105" s="634"/>
      <c r="AD105" s="634"/>
      <c r="AE105" s="634"/>
      <c r="AF105" s="634"/>
      <c r="AG105" s="79" t="s">
        <v>291</v>
      </c>
      <c r="AH105" s="194"/>
      <c r="AI105" s="194"/>
      <c r="AJ105" s="194"/>
    </row>
    <row r="106" spans="1:36" ht="16.149999999999999" hidden="1" customHeight="1" outlineLevel="1">
      <c r="A106" s="1" t="s">
        <v>390</v>
      </c>
      <c r="B106" s="75"/>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c r="AA106" s="76"/>
      <c r="AB106" s="625"/>
      <c r="AC106" s="625"/>
      <c r="AD106" s="625"/>
      <c r="AE106" s="625"/>
      <c r="AF106" s="625"/>
      <c r="AG106" s="126" t="s">
        <v>270</v>
      </c>
    </row>
    <row r="107" spans="1:36" ht="16.149999999999999" hidden="1" customHeight="1" outlineLevel="1">
      <c r="A107" s="1" t="s">
        <v>391</v>
      </c>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633"/>
      <c r="AC107" s="633"/>
      <c r="AD107" s="633"/>
      <c r="AE107" s="633"/>
      <c r="AF107" s="633"/>
      <c r="AG107" s="181" t="s">
        <v>270</v>
      </c>
    </row>
    <row r="108" spans="1:36" ht="16.149999999999999" hidden="1" customHeight="1" outlineLevel="1">
      <c r="A108" s="22" t="s">
        <v>328</v>
      </c>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635">
        <f>AB107-AB106</f>
        <v>0</v>
      </c>
      <c r="AC108" s="635"/>
      <c r="AD108" s="635"/>
      <c r="AE108" s="635"/>
      <c r="AF108" s="635"/>
      <c r="AG108" s="181" t="s">
        <v>270</v>
      </c>
    </row>
    <row r="109" spans="1:36" ht="16.149999999999999" hidden="1" customHeight="1" outlineLevel="1">
      <c r="A109" s="16"/>
      <c r="B109" s="39" t="s">
        <v>329</v>
      </c>
      <c r="C109" s="23"/>
      <c r="D109" s="23"/>
      <c r="E109" s="23"/>
      <c r="F109" s="23"/>
      <c r="G109" s="23"/>
      <c r="H109" s="23"/>
      <c r="I109" s="23"/>
      <c r="J109" s="23"/>
      <c r="K109" s="23"/>
      <c r="L109" s="23"/>
      <c r="M109" s="23"/>
      <c r="N109" s="23"/>
      <c r="O109" s="23"/>
      <c r="P109" s="23"/>
      <c r="Q109" s="23"/>
      <c r="R109" s="23"/>
      <c r="S109" s="23"/>
      <c r="T109" s="23"/>
      <c r="U109" s="23"/>
      <c r="V109" s="23"/>
      <c r="W109" s="23"/>
      <c r="X109" s="23"/>
      <c r="Y109" s="23"/>
      <c r="Z109" s="23"/>
      <c r="AA109" s="23"/>
      <c r="AB109" s="625"/>
      <c r="AC109" s="625"/>
      <c r="AD109" s="625"/>
      <c r="AE109" s="625"/>
      <c r="AF109" s="625"/>
      <c r="AG109" s="128" t="s">
        <v>270</v>
      </c>
    </row>
    <row r="110" spans="1:36" ht="16.149999999999999" hidden="1" customHeight="1" outlineLevel="1" thickBot="1">
      <c r="A110" s="40"/>
      <c r="B110" s="104" t="s">
        <v>330</v>
      </c>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652"/>
      <c r="AC110" s="652"/>
      <c r="AD110" s="652"/>
      <c r="AE110" s="652"/>
      <c r="AF110" s="652"/>
      <c r="AG110" s="128" t="s">
        <v>297</v>
      </c>
    </row>
    <row r="111" spans="1:36" ht="16.350000000000001" hidden="1" customHeight="1" outlineLevel="1" thickTop="1" thickBot="1">
      <c r="A111" s="90"/>
      <c r="B111" s="105" t="s">
        <v>331</v>
      </c>
      <c r="C111" s="106"/>
      <c r="D111" s="106"/>
      <c r="E111" s="106"/>
      <c r="F111" s="106"/>
      <c r="G111" s="106"/>
      <c r="H111" s="106"/>
      <c r="I111" s="106"/>
      <c r="J111" s="106"/>
      <c r="K111" s="106"/>
      <c r="L111" s="106"/>
      <c r="M111" s="106"/>
      <c r="N111" s="106"/>
      <c r="O111" s="106"/>
      <c r="P111" s="106"/>
      <c r="Q111" s="106"/>
      <c r="R111" s="106"/>
      <c r="S111" s="106"/>
      <c r="T111" s="106"/>
      <c r="U111" s="106"/>
      <c r="V111" s="106"/>
      <c r="W111" s="106"/>
      <c r="X111" s="106"/>
      <c r="Y111" s="106"/>
      <c r="Z111" s="106"/>
      <c r="AA111" s="106"/>
      <c r="AB111" s="631">
        <f>IFERROR(AB110/AB106*100,0)</f>
        <v>0</v>
      </c>
      <c r="AC111" s="631"/>
      <c r="AD111" s="631"/>
      <c r="AE111" s="631"/>
      <c r="AF111" s="631"/>
      <c r="AG111" s="162" t="s">
        <v>299</v>
      </c>
    </row>
    <row r="112" spans="1:36" ht="16.350000000000001" hidden="1" customHeight="1" outlineLevel="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169"/>
      <c r="AC112" s="169"/>
      <c r="AD112" s="169"/>
      <c r="AE112" s="169"/>
      <c r="AF112" s="169"/>
      <c r="AG112" s="3"/>
    </row>
    <row r="113" spans="1:36" ht="16.350000000000001" customHeight="1" collapsed="1">
      <c r="A113" s="64" t="s">
        <v>340</v>
      </c>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c r="AB113" s="65"/>
      <c r="AC113" s="65"/>
      <c r="AD113" s="65"/>
      <c r="AE113" s="65"/>
      <c r="AF113" s="65"/>
      <c r="AG113" s="65"/>
    </row>
    <row r="114" spans="1:36" ht="16.149999999999999" customHeight="1" thickBot="1">
      <c r="A114" s="66" t="s">
        <v>430</v>
      </c>
      <c r="B114" s="65"/>
      <c r="C114" s="65"/>
      <c r="D114" s="65"/>
      <c r="E114" s="65"/>
      <c r="F114" s="65"/>
      <c r="G114" s="65"/>
      <c r="H114" s="65"/>
      <c r="I114" s="65"/>
      <c r="J114" s="65"/>
      <c r="K114" s="65"/>
      <c r="L114" s="65"/>
      <c r="M114" s="65"/>
      <c r="N114" s="65"/>
      <c r="O114" s="65"/>
      <c r="P114" s="65"/>
      <c r="Q114" s="65"/>
      <c r="R114" s="65"/>
      <c r="S114" s="65"/>
      <c r="T114" s="65"/>
      <c r="U114" s="65"/>
      <c r="V114" s="65"/>
      <c r="W114" s="65"/>
      <c r="X114" s="65"/>
      <c r="Y114" s="65"/>
      <c r="Z114" s="65"/>
      <c r="AA114" s="653"/>
      <c r="AB114" s="653"/>
      <c r="AC114" s="653"/>
      <c r="AD114" s="653"/>
      <c r="AE114" s="653"/>
      <c r="AF114" s="653"/>
      <c r="AG114" s="653"/>
      <c r="AH114" s="204"/>
      <c r="AI114" s="204"/>
      <c r="AJ114" s="204"/>
    </row>
    <row r="115" spans="1:36" ht="16.149999999999999" customHeight="1">
      <c r="A115" s="114" t="s">
        <v>393</v>
      </c>
      <c r="B115" s="67"/>
      <c r="C115" s="67"/>
      <c r="D115" s="67"/>
      <c r="E115" s="67"/>
      <c r="F115" s="67"/>
      <c r="G115" s="67"/>
      <c r="H115" s="67"/>
      <c r="I115" s="67"/>
      <c r="J115" s="67"/>
      <c r="K115" s="67"/>
      <c r="L115" s="67"/>
      <c r="M115" s="67"/>
      <c r="N115" s="67"/>
      <c r="O115" s="67"/>
      <c r="P115" s="67"/>
      <c r="Q115" s="67"/>
      <c r="R115" s="67"/>
      <c r="S115" s="67"/>
      <c r="T115" s="67"/>
      <c r="U115" s="67"/>
      <c r="V115" s="67"/>
      <c r="W115" s="67"/>
      <c r="X115" s="67"/>
      <c r="Y115" s="67"/>
      <c r="Z115" s="67"/>
      <c r="AA115" s="80"/>
      <c r="AB115" s="654"/>
      <c r="AC115" s="654"/>
      <c r="AD115" s="654"/>
      <c r="AE115" s="654"/>
      <c r="AF115" s="654"/>
      <c r="AG115" s="82" t="s">
        <v>291</v>
      </c>
      <c r="AH115" s="194"/>
      <c r="AI115" s="194"/>
      <c r="AJ115" s="194"/>
    </row>
    <row r="116" spans="1:36" ht="16.149999999999999" hidden="1" customHeight="1" outlineLevel="1">
      <c r="A116" s="103" t="s">
        <v>394</v>
      </c>
      <c r="B116" s="68"/>
      <c r="C116" s="68"/>
      <c r="D116" s="68"/>
      <c r="E116" s="68"/>
      <c r="F116" s="68"/>
      <c r="G116" s="68"/>
      <c r="H116" s="68"/>
      <c r="I116" s="68"/>
      <c r="J116" s="68"/>
      <c r="K116" s="68"/>
      <c r="L116" s="68"/>
      <c r="M116" s="68"/>
      <c r="N116" s="68"/>
      <c r="O116" s="68"/>
      <c r="P116" s="68"/>
      <c r="Q116" s="68"/>
      <c r="R116" s="68"/>
      <c r="S116" s="68"/>
      <c r="T116" s="68"/>
      <c r="U116" s="68"/>
      <c r="V116" s="68"/>
      <c r="W116" s="68"/>
      <c r="X116" s="68"/>
      <c r="Y116" s="68"/>
      <c r="Z116" s="68"/>
      <c r="AA116" s="81"/>
      <c r="AB116" s="626"/>
      <c r="AC116" s="626"/>
      <c r="AD116" s="626"/>
      <c r="AE116" s="626"/>
      <c r="AF116" s="626"/>
      <c r="AG116" s="120" t="s">
        <v>270</v>
      </c>
      <c r="AH116" s="194"/>
      <c r="AI116" s="194"/>
      <c r="AJ116" s="194"/>
    </row>
    <row r="117" spans="1:36" ht="16.149999999999999" customHeight="1" collapsed="1">
      <c r="A117" s="103" t="s">
        <v>395</v>
      </c>
      <c r="B117" s="68"/>
      <c r="C117" s="68"/>
      <c r="D117" s="68"/>
      <c r="E117" s="68"/>
      <c r="F117" s="68"/>
      <c r="G117" s="68"/>
      <c r="H117" s="68"/>
      <c r="I117" s="68"/>
      <c r="J117" s="68"/>
      <c r="K117" s="68"/>
      <c r="L117" s="68"/>
      <c r="M117" s="68"/>
      <c r="N117" s="68"/>
      <c r="O117" s="68"/>
      <c r="P117" s="68"/>
      <c r="Q117" s="68"/>
      <c r="R117" s="68"/>
      <c r="S117" s="68"/>
      <c r="T117" s="68"/>
      <c r="U117" s="68"/>
      <c r="V117" s="68"/>
      <c r="W117" s="68"/>
      <c r="X117" s="68"/>
      <c r="Y117" s="68"/>
      <c r="Z117" s="68"/>
      <c r="AA117" s="81"/>
      <c r="AB117" s="626"/>
      <c r="AC117" s="626"/>
      <c r="AD117" s="626"/>
      <c r="AE117" s="626"/>
      <c r="AF117" s="626"/>
      <c r="AG117" s="120" t="s">
        <v>270</v>
      </c>
    </row>
    <row r="118" spans="1:36" ht="16.149999999999999" hidden="1" customHeight="1" outlineLevel="1">
      <c r="A118" s="103" t="s">
        <v>396</v>
      </c>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627"/>
      <c r="AC118" s="627"/>
      <c r="AD118" s="627"/>
      <c r="AE118" s="627"/>
      <c r="AF118" s="627"/>
      <c r="AG118" s="132" t="s">
        <v>270</v>
      </c>
    </row>
    <row r="119" spans="1:36" ht="16.149999999999999" customHeight="1" collapsed="1">
      <c r="A119" s="103" t="s">
        <v>397</v>
      </c>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626"/>
      <c r="AC119" s="626"/>
      <c r="AD119" s="626"/>
      <c r="AE119" s="626"/>
      <c r="AF119" s="626"/>
      <c r="AG119" s="132" t="s">
        <v>270</v>
      </c>
    </row>
    <row r="120" spans="1:36" ht="16.149999999999999" hidden="1" customHeight="1" outlineLevel="1">
      <c r="A120" s="107" t="s">
        <v>431</v>
      </c>
      <c r="B120" s="65"/>
      <c r="C120" s="65"/>
      <c r="D120" s="65"/>
      <c r="E120" s="65"/>
      <c r="F120" s="65"/>
      <c r="G120" s="65"/>
      <c r="H120" s="65"/>
      <c r="I120" s="65"/>
      <c r="J120" s="65"/>
      <c r="K120" s="65"/>
      <c r="L120" s="65"/>
      <c r="M120" s="65"/>
      <c r="N120" s="65"/>
      <c r="O120" s="65"/>
      <c r="P120" s="65"/>
      <c r="Q120" s="65"/>
      <c r="R120" s="65"/>
      <c r="S120" s="65"/>
      <c r="T120" s="65"/>
      <c r="U120" s="65"/>
      <c r="V120" s="65"/>
      <c r="W120" s="65"/>
      <c r="X120" s="65"/>
      <c r="Y120" s="65"/>
      <c r="Z120" s="65"/>
      <c r="AA120" s="65"/>
      <c r="AB120" s="632">
        <f>AB118-AB116</f>
        <v>0</v>
      </c>
      <c r="AC120" s="632"/>
      <c r="AD120" s="632"/>
      <c r="AE120" s="632"/>
      <c r="AF120" s="632"/>
      <c r="AG120" s="132" t="s">
        <v>270</v>
      </c>
    </row>
    <row r="121" spans="1:36" ht="16.149999999999999" customHeight="1" collapsed="1">
      <c r="A121" s="107" t="s">
        <v>304</v>
      </c>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632">
        <f>AB119-AB117</f>
        <v>0</v>
      </c>
      <c r="AC121" s="632"/>
      <c r="AD121" s="632"/>
      <c r="AE121" s="632"/>
      <c r="AF121" s="632"/>
      <c r="AG121" s="132" t="s">
        <v>270</v>
      </c>
    </row>
    <row r="122" spans="1:36" ht="16.149999999999999" customHeight="1">
      <c r="A122" s="95"/>
      <c r="B122" s="96" t="s">
        <v>305</v>
      </c>
      <c r="C122" s="108"/>
      <c r="D122" s="108"/>
      <c r="E122" s="108"/>
      <c r="F122" s="108"/>
      <c r="G122" s="108"/>
      <c r="H122" s="108"/>
      <c r="I122" s="108"/>
      <c r="J122" s="108"/>
      <c r="K122" s="108"/>
      <c r="L122" s="108"/>
      <c r="M122" s="108"/>
      <c r="N122" s="108"/>
      <c r="O122" s="108"/>
      <c r="P122" s="108"/>
      <c r="Q122" s="108"/>
      <c r="R122" s="108"/>
      <c r="S122" s="108"/>
      <c r="T122" s="108"/>
      <c r="U122" s="108"/>
      <c r="V122" s="108"/>
      <c r="W122" s="108"/>
      <c r="X122" s="108"/>
      <c r="Y122" s="108"/>
      <c r="Z122" s="108"/>
      <c r="AA122" s="108"/>
      <c r="AB122" s="626"/>
      <c r="AC122" s="626"/>
      <c r="AD122" s="626"/>
      <c r="AE122" s="626"/>
      <c r="AF122" s="626"/>
      <c r="AG122" s="135" t="s">
        <v>270</v>
      </c>
    </row>
    <row r="123" spans="1:36" ht="16.149999999999999" customHeight="1" thickBot="1">
      <c r="A123" s="97"/>
      <c r="B123" s="109" t="s">
        <v>306</v>
      </c>
      <c r="C123" s="108"/>
      <c r="D123" s="108"/>
      <c r="E123" s="108"/>
      <c r="F123" s="108"/>
      <c r="G123" s="108"/>
      <c r="H123" s="108"/>
      <c r="I123" s="108"/>
      <c r="J123" s="108"/>
      <c r="K123" s="108"/>
      <c r="L123" s="108"/>
      <c r="M123" s="108"/>
      <c r="N123" s="108"/>
      <c r="O123" s="108"/>
      <c r="P123" s="108"/>
      <c r="Q123" s="108"/>
      <c r="R123" s="108"/>
      <c r="S123" s="108"/>
      <c r="T123" s="108"/>
      <c r="U123" s="108"/>
      <c r="V123" s="108"/>
      <c r="W123" s="108"/>
      <c r="X123" s="108"/>
      <c r="Y123" s="108"/>
      <c r="Z123" s="108"/>
      <c r="AA123" s="108"/>
      <c r="AB123" s="651"/>
      <c r="AC123" s="651"/>
      <c r="AD123" s="651"/>
      <c r="AE123" s="651"/>
      <c r="AF123" s="651"/>
      <c r="AG123" s="135" t="s">
        <v>297</v>
      </c>
    </row>
    <row r="124" spans="1:36" ht="16.350000000000001" customHeight="1" thickTop="1" thickBot="1">
      <c r="A124" s="98"/>
      <c r="B124" s="110" t="s">
        <v>307</v>
      </c>
      <c r="C124" s="111"/>
      <c r="D124" s="111"/>
      <c r="E124" s="111"/>
      <c r="F124" s="111"/>
      <c r="G124" s="111"/>
      <c r="H124" s="111"/>
      <c r="I124" s="111"/>
      <c r="J124" s="111"/>
      <c r="K124" s="111"/>
      <c r="L124" s="111"/>
      <c r="M124" s="111"/>
      <c r="N124" s="111"/>
      <c r="O124" s="111"/>
      <c r="P124" s="111"/>
      <c r="Q124" s="111"/>
      <c r="R124" s="111"/>
      <c r="S124" s="111"/>
      <c r="T124" s="111"/>
      <c r="U124" s="111"/>
      <c r="V124" s="111"/>
      <c r="W124" s="111"/>
      <c r="X124" s="111"/>
      <c r="Y124" s="111"/>
      <c r="Z124" s="111"/>
      <c r="AA124" s="111"/>
      <c r="AB124" s="631">
        <f>IFERROR(AB123/AB117*100,0)</f>
        <v>0</v>
      </c>
      <c r="AC124" s="631"/>
      <c r="AD124" s="631"/>
      <c r="AE124" s="631"/>
      <c r="AF124" s="631"/>
      <c r="AG124" s="136" t="s">
        <v>299</v>
      </c>
    </row>
    <row r="125" spans="1:36" ht="16.350000000000001"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c r="AB125" s="65"/>
      <c r="AC125" s="65"/>
      <c r="AD125" s="65"/>
      <c r="AE125" s="65"/>
      <c r="AF125" s="65"/>
      <c r="AG125" s="65"/>
    </row>
    <row r="126" spans="1:36" ht="16.149999999999999" customHeight="1" thickBot="1">
      <c r="A126" s="64" t="s">
        <v>432</v>
      </c>
      <c r="B126" s="65"/>
      <c r="C126" s="65"/>
      <c r="D126" s="65"/>
      <c r="E126" s="65"/>
      <c r="F126" s="65"/>
      <c r="G126" s="65"/>
      <c r="H126" s="65"/>
      <c r="I126" s="65"/>
      <c r="J126" s="65"/>
      <c r="K126" s="65"/>
      <c r="L126" s="65"/>
      <c r="M126" s="65"/>
      <c r="N126" s="65"/>
      <c r="O126" s="65"/>
      <c r="P126" s="65"/>
      <c r="Q126" s="65"/>
      <c r="R126" s="65"/>
      <c r="S126" s="65"/>
      <c r="T126" s="65"/>
      <c r="U126" s="65"/>
      <c r="V126" s="65"/>
      <c r="W126" s="65"/>
      <c r="X126" s="65"/>
      <c r="Y126" s="65"/>
      <c r="Z126" s="65"/>
      <c r="AA126" s="653"/>
      <c r="AB126" s="653"/>
      <c r="AC126" s="653"/>
      <c r="AD126" s="653"/>
      <c r="AE126" s="653"/>
      <c r="AF126" s="653"/>
      <c r="AG126" s="653"/>
      <c r="AH126" s="204"/>
      <c r="AI126" s="204"/>
      <c r="AJ126" s="204"/>
    </row>
    <row r="127" spans="1:36" ht="16.149999999999999" customHeight="1">
      <c r="A127" s="114" t="s">
        <v>400</v>
      </c>
      <c r="B127" s="67"/>
      <c r="C127" s="67"/>
      <c r="D127" s="67"/>
      <c r="E127" s="67"/>
      <c r="F127" s="67"/>
      <c r="G127" s="67"/>
      <c r="H127" s="67"/>
      <c r="I127" s="67"/>
      <c r="J127" s="67"/>
      <c r="K127" s="67"/>
      <c r="L127" s="67"/>
      <c r="M127" s="67"/>
      <c r="N127" s="67"/>
      <c r="O127" s="67"/>
      <c r="P127" s="67"/>
      <c r="Q127" s="67"/>
      <c r="R127" s="67"/>
      <c r="S127" s="67"/>
      <c r="T127" s="67"/>
      <c r="U127" s="67"/>
      <c r="V127" s="67"/>
      <c r="W127" s="67"/>
      <c r="X127" s="67"/>
      <c r="Y127" s="67"/>
      <c r="Z127" s="67"/>
      <c r="AA127" s="80"/>
      <c r="AB127" s="654"/>
      <c r="AC127" s="654"/>
      <c r="AD127" s="654"/>
      <c r="AE127" s="654"/>
      <c r="AF127" s="654"/>
      <c r="AG127" s="82" t="s">
        <v>291</v>
      </c>
      <c r="AH127" s="194"/>
      <c r="AI127" s="194"/>
      <c r="AJ127" s="194"/>
    </row>
    <row r="128" spans="1:36" ht="16.149999999999999" hidden="1" customHeight="1" outlineLevel="1">
      <c r="A128" s="103" t="s">
        <v>401</v>
      </c>
      <c r="B128" s="68"/>
      <c r="C128" s="68"/>
      <c r="D128" s="68"/>
      <c r="E128" s="68"/>
      <c r="F128" s="68"/>
      <c r="G128" s="68"/>
      <c r="H128" s="68"/>
      <c r="I128" s="68"/>
      <c r="J128" s="68"/>
      <c r="K128" s="68"/>
      <c r="L128" s="68"/>
      <c r="M128" s="68"/>
      <c r="N128" s="68"/>
      <c r="O128" s="68"/>
      <c r="P128" s="68"/>
      <c r="Q128" s="68"/>
      <c r="R128" s="68"/>
      <c r="S128" s="68"/>
      <c r="T128" s="68"/>
      <c r="U128" s="68"/>
      <c r="V128" s="68"/>
      <c r="W128" s="68"/>
      <c r="X128" s="68"/>
      <c r="Y128" s="68"/>
      <c r="Z128" s="68"/>
      <c r="AA128" s="81"/>
      <c r="AB128" s="626"/>
      <c r="AC128" s="626"/>
      <c r="AD128" s="626"/>
      <c r="AE128" s="626"/>
      <c r="AF128" s="626"/>
      <c r="AG128" s="120" t="s">
        <v>270</v>
      </c>
      <c r="AH128" s="194"/>
      <c r="AI128" s="194"/>
      <c r="AJ128" s="194"/>
    </row>
    <row r="129" spans="1:35" ht="16.149999999999999" customHeight="1" collapsed="1">
      <c r="A129" s="103" t="s">
        <v>402</v>
      </c>
      <c r="B129" s="68"/>
      <c r="C129" s="68"/>
      <c r="D129" s="68"/>
      <c r="E129" s="68"/>
      <c r="F129" s="68"/>
      <c r="G129" s="68"/>
      <c r="H129" s="68"/>
      <c r="I129" s="68"/>
      <c r="J129" s="68"/>
      <c r="K129" s="68"/>
      <c r="L129" s="68"/>
      <c r="M129" s="68"/>
      <c r="N129" s="68"/>
      <c r="O129" s="68"/>
      <c r="P129" s="68"/>
      <c r="Q129" s="68"/>
      <c r="R129" s="68"/>
      <c r="S129" s="68"/>
      <c r="T129" s="68"/>
      <c r="U129" s="68"/>
      <c r="V129" s="68"/>
      <c r="W129" s="68"/>
      <c r="X129" s="68"/>
      <c r="Y129" s="68"/>
      <c r="Z129" s="68"/>
      <c r="AA129" s="81"/>
      <c r="AB129" s="626"/>
      <c r="AC129" s="626"/>
      <c r="AD129" s="626"/>
      <c r="AE129" s="626"/>
      <c r="AF129" s="626"/>
      <c r="AG129" s="120" t="s">
        <v>270</v>
      </c>
    </row>
    <row r="130" spans="1:35" ht="16.149999999999999" hidden="1" customHeight="1" outlineLevel="1">
      <c r="A130" s="103" t="s">
        <v>403</v>
      </c>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627"/>
      <c r="AC130" s="627"/>
      <c r="AD130" s="627"/>
      <c r="AE130" s="627"/>
      <c r="AF130" s="627"/>
      <c r="AG130" s="132" t="s">
        <v>270</v>
      </c>
    </row>
    <row r="131" spans="1:35" ht="16.149999999999999" customHeight="1" collapsed="1">
      <c r="A131" s="103" t="s">
        <v>404</v>
      </c>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626"/>
      <c r="AC131" s="626"/>
      <c r="AD131" s="626"/>
      <c r="AE131" s="626"/>
      <c r="AF131" s="626"/>
      <c r="AG131" s="132" t="s">
        <v>270</v>
      </c>
    </row>
    <row r="132" spans="1:35" ht="16.149999999999999" hidden="1" customHeight="1" outlineLevel="1">
      <c r="A132" s="107" t="s">
        <v>405</v>
      </c>
      <c r="B132" s="65"/>
      <c r="C132" s="65"/>
      <c r="D132" s="65"/>
      <c r="E132" s="65"/>
      <c r="F132" s="65"/>
      <c r="G132" s="65"/>
      <c r="H132" s="65"/>
      <c r="I132" s="65"/>
      <c r="J132" s="65"/>
      <c r="K132" s="65"/>
      <c r="L132" s="65"/>
      <c r="M132" s="65"/>
      <c r="N132" s="65"/>
      <c r="O132" s="65"/>
      <c r="P132" s="65"/>
      <c r="Q132" s="65"/>
      <c r="R132" s="65"/>
      <c r="S132" s="65"/>
      <c r="T132" s="65"/>
      <c r="U132" s="65"/>
      <c r="V132" s="65"/>
      <c r="W132" s="65"/>
      <c r="X132" s="65"/>
      <c r="Y132" s="65"/>
      <c r="Z132" s="65"/>
      <c r="AA132" s="65"/>
      <c r="AB132" s="632">
        <f>AB130-AB128</f>
        <v>0</v>
      </c>
      <c r="AC132" s="632"/>
      <c r="AD132" s="632"/>
      <c r="AE132" s="632"/>
      <c r="AF132" s="632"/>
      <c r="AG132" s="132" t="s">
        <v>270</v>
      </c>
    </row>
    <row r="133" spans="1:35" ht="16.149999999999999" customHeight="1" collapsed="1">
      <c r="A133" s="107" t="s">
        <v>312</v>
      </c>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632">
        <f>AB131-AB129</f>
        <v>0</v>
      </c>
      <c r="AC133" s="632"/>
      <c r="AD133" s="632"/>
      <c r="AE133" s="632"/>
      <c r="AF133" s="632"/>
      <c r="AG133" s="132" t="s">
        <v>270</v>
      </c>
    </row>
    <row r="134" spans="1:35" ht="16.149999999999999" customHeight="1">
      <c r="A134" s="95"/>
      <c r="B134" s="96" t="s">
        <v>313</v>
      </c>
      <c r="C134" s="108"/>
      <c r="D134" s="108"/>
      <c r="E134" s="108"/>
      <c r="F134" s="108"/>
      <c r="G134" s="108"/>
      <c r="H134" s="108"/>
      <c r="I134" s="108"/>
      <c r="J134" s="108"/>
      <c r="K134" s="108"/>
      <c r="L134" s="108"/>
      <c r="M134" s="108"/>
      <c r="N134" s="108"/>
      <c r="O134" s="108"/>
      <c r="P134" s="108"/>
      <c r="Q134" s="108"/>
      <c r="R134" s="108"/>
      <c r="S134" s="108"/>
      <c r="T134" s="108"/>
      <c r="U134" s="108"/>
      <c r="V134" s="108"/>
      <c r="W134" s="108"/>
      <c r="X134" s="108"/>
      <c r="Y134" s="108"/>
      <c r="Z134" s="108"/>
      <c r="AA134" s="108"/>
      <c r="AB134" s="626"/>
      <c r="AC134" s="626"/>
      <c r="AD134" s="626"/>
      <c r="AE134" s="626"/>
      <c r="AF134" s="626"/>
      <c r="AG134" s="135" t="s">
        <v>270</v>
      </c>
    </row>
    <row r="135" spans="1:35" ht="16.149999999999999" customHeight="1" thickBot="1">
      <c r="A135" s="97"/>
      <c r="B135" s="109" t="s">
        <v>314</v>
      </c>
      <c r="C135" s="108"/>
      <c r="D135" s="108"/>
      <c r="E135" s="108"/>
      <c r="F135" s="108"/>
      <c r="G135" s="108"/>
      <c r="H135" s="108"/>
      <c r="I135" s="108"/>
      <c r="J135" s="108"/>
      <c r="K135" s="108"/>
      <c r="L135" s="108"/>
      <c r="M135" s="108"/>
      <c r="N135" s="108"/>
      <c r="O135" s="108"/>
      <c r="P135" s="108"/>
      <c r="Q135" s="108"/>
      <c r="R135" s="108"/>
      <c r="S135" s="108"/>
      <c r="T135" s="108"/>
      <c r="U135" s="108"/>
      <c r="V135" s="108"/>
      <c r="W135" s="108"/>
      <c r="X135" s="108"/>
      <c r="Y135" s="108"/>
      <c r="Z135" s="108"/>
      <c r="AA135" s="108"/>
      <c r="AB135" s="651"/>
      <c r="AC135" s="651"/>
      <c r="AD135" s="651"/>
      <c r="AE135" s="651"/>
      <c r="AF135" s="651"/>
      <c r="AG135" s="135" t="s">
        <v>297</v>
      </c>
    </row>
    <row r="136" spans="1:35" ht="16.350000000000001" customHeight="1" thickTop="1" thickBot="1">
      <c r="A136" s="98"/>
      <c r="B136" s="110" t="s">
        <v>315</v>
      </c>
      <c r="C136" s="111"/>
      <c r="D136" s="111"/>
      <c r="E136" s="111"/>
      <c r="F136" s="111"/>
      <c r="G136" s="111"/>
      <c r="H136" s="111"/>
      <c r="I136" s="111"/>
      <c r="J136" s="111"/>
      <c r="K136" s="111"/>
      <c r="L136" s="111"/>
      <c r="M136" s="111"/>
      <c r="N136" s="111"/>
      <c r="O136" s="111"/>
      <c r="P136" s="111"/>
      <c r="Q136" s="111"/>
      <c r="R136" s="111"/>
      <c r="S136" s="111"/>
      <c r="T136" s="111"/>
      <c r="U136" s="111"/>
      <c r="V136" s="111"/>
      <c r="W136" s="111"/>
      <c r="X136" s="111"/>
      <c r="Y136" s="111"/>
      <c r="Z136" s="111"/>
      <c r="AA136" s="111"/>
      <c r="AB136" s="631">
        <f>IFERROR(AB135/AB129*100,0)</f>
        <v>0</v>
      </c>
      <c r="AC136" s="631"/>
      <c r="AD136" s="631"/>
      <c r="AE136" s="631"/>
      <c r="AF136" s="631"/>
      <c r="AG136" s="136" t="s">
        <v>299</v>
      </c>
    </row>
    <row r="137" spans="1:35" ht="13.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c r="AB137" s="65"/>
      <c r="AC137" s="65"/>
      <c r="AD137" s="65"/>
      <c r="AE137" s="65"/>
      <c r="AF137" s="65"/>
      <c r="AG137" s="65"/>
    </row>
    <row r="138" spans="1:35" ht="16.149999999999999" customHeight="1" thickBot="1">
      <c r="A138" s="2" t="s">
        <v>406</v>
      </c>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row>
    <row r="139" spans="1:35" ht="16.149999999999999" customHeight="1">
      <c r="A139" s="10" t="s">
        <v>407</v>
      </c>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c r="AB139" s="11"/>
      <c r="AC139" s="11"/>
      <c r="AD139" s="11"/>
      <c r="AE139" s="11"/>
      <c r="AF139" s="11"/>
      <c r="AG139" s="12"/>
      <c r="AI139" s="189" t="b">
        <v>0</v>
      </c>
    </row>
    <row r="140" spans="1:35" ht="16.149999999999999" customHeight="1">
      <c r="A140" s="16"/>
      <c r="B140" s="49"/>
      <c r="C140" s="49" t="s">
        <v>364</v>
      </c>
      <c r="D140" s="49"/>
      <c r="E140" s="49"/>
      <c r="F140" s="49"/>
      <c r="G140" s="49"/>
      <c r="H140" s="49"/>
      <c r="I140" s="49"/>
      <c r="J140" s="49"/>
      <c r="K140" s="49"/>
      <c r="L140" s="49"/>
      <c r="M140" s="49" t="s">
        <v>365</v>
      </c>
      <c r="N140" s="49"/>
      <c r="O140" s="49"/>
      <c r="P140" s="49"/>
      <c r="Q140" s="49"/>
      <c r="R140" s="49"/>
      <c r="S140" s="49"/>
      <c r="T140" s="49"/>
      <c r="U140" s="49"/>
      <c r="V140" s="49"/>
      <c r="W140" s="49"/>
      <c r="X140" s="49"/>
      <c r="Y140" s="49"/>
      <c r="Z140" s="49"/>
      <c r="AA140" s="49"/>
      <c r="AB140" s="49"/>
      <c r="AC140" s="49"/>
      <c r="AD140" s="49"/>
      <c r="AE140" s="49"/>
      <c r="AF140" s="49"/>
      <c r="AG140" s="17"/>
      <c r="AI140" s="189" t="b">
        <v>0</v>
      </c>
    </row>
    <row r="141" spans="1:35" ht="15.6" customHeight="1">
      <c r="A141" s="16"/>
      <c r="B141" s="49"/>
      <c r="C141" s="49" t="s">
        <v>366</v>
      </c>
      <c r="D141" s="49"/>
      <c r="E141" s="49"/>
      <c r="F141" s="49"/>
      <c r="G141" s="49"/>
      <c r="H141" s="49"/>
      <c r="I141" s="49"/>
      <c r="J141" s="681"/>
      <c r="K141" s="681"/>
      <c r="L141" s="681"/>
      <c r="M141" s="681"/>
      <c r="N141" s="681"/>
      <c r="O141" s="681"/>
      <c r="P141" s="681"/>
      <c r="Q141" s="681"/>
      <c r="R141" s="681"/>
      <c r="S141" s="681"/>
      <c r="T141" s="681"/>
      <c r="U141" s="681"/>
      <c r="V141" s="681"/>
      <c r="W141" s="681"/>
      <c r="X141" s="681"/>
      <c r="Y141" s="681"/>
      <c r="Z141" s="681"/>
      <c r="AA141" s="681"/>
      <c r="AB141" s="681"/>
      <c r="AC141" s="681"/>
      <c r="AD141" s="681"/>
      <c r="AE141" s="681"/>
      <c r="AF141" s="681"/>
      <c r="AG141" s="17" t="s">
        <v>132</v>
      </c>
      <c r="AI141" s="189" t="b">
        <v>0</v>
      </c>
    </row>
    <row r="142" spans="1:35" ht="5.45" customHeight="1">
      <c r="A142" s="13"/>
      <c r="B142" s="14"/>
      <c r="C142" s="14"/>
      <c r="D142" s="14"/>
      <c r="E142" s="14"/>
      <c r="F142" s="14"/>
      <c r="G142" s="14"/>
      <c r="H142" s="14"/>
      <c r="I142" s="14"/>
      <c r="J142" s="14"/>
      <c r="K142" s="14"/>
      <c r="L142" s="25"/>
      <c r="M142" s="25"/>
      <c r="N142" s="25"/>
      <c r="O142" s="25"/>
      <c r="P142" s="25"/>
      <c r="Q142" s="25"/>
      <c r="R142" s="25"/>
      <c r="S142" s="25"/>
      <c r="T142" s="25"/>
      <c r="U142" s="25"/>
      <c r="V142" s="25"/>
      <c r="W142" s="25"/>
      <c r="X142" s="25"/>
      <c r="Y142" s="25"/>
      <c r="Z142" s="25"/>
      <c r="AA142" s="25"/>
      <c r="AB142" s="25"/>
      <c r="AC142" s="25"/>
      <c r="AD142" s="25"/>
      <c r="AE142" s="25"/>
      <c r="AF142" s="25"/>
      <c r="AG142" s="15"/>
    </row>
    <row r="143" spans="1:35" ht="16.5" customHeight="1">
      <c r="A143" s="22" t="s">
        <v>408</v>
      </c>
      <c r="B143" s="23"/>
      <c r="C143" s="23"/>
      <c r="D143" s="23"/>
      <c r="E143" s="23"/>
      <c r="F143" s="23"/>
      <c r="G143" s="23"/>
      <c r="H143" s="23"/>
      <c r="I143" s="23"/>
      <c r="J143" s="23"/>
      <c r="K143" s="23"/>
      <c r="L143" s="26"/>
      <c r="M143" s="26"/>
      <c r="N143" s="26"/>
      <c r="O143" s="26"/>
      <c r="P143" s="26"/>
      <c r="Q143" s="26"/>
      <c r="R143" s="26"/>
      <c r="S143" s="26"/>
      <c r="T143" s="26"/>
      <c r="U143" s="26"/>
      <c r="V143" s="26"/>
      <c r="W143" s="26"/>
      <c r="X143" s="26"/>
      <c r="Y143" s="26"/>
      <c r="Z143" s="26"/>
      <c r="AA143" s="26"/>
      <c r="AB143" s="26"/>
      <c r="AC143" s="26"/>
      <c r="AD143" s="26"/>
      <c r="AE143" s="26"/>
      <c r="AF143" s="26"/>
      <c r="AG143" s="24"/>
    </row>
    <row r="144" spans="1:35" ht="49.15" customHeight="1">
      <c r="A144" s="16"/>
      <c r="B144" s="49"/>
      <c r="C144" s="680"/>
      <c r="D144" s="680"/>
      <c r="E144" s="680"/>
      <c r="F144" s="680"/>
      <c r="G144" s="680"/>
      <c r="H144" s="680"/>
      <c r="I144" s="680"/>
      <c r="J144" s="680"/>
      <c r="K144" s="680"/>
      <c r="L144" s="680"/>
      <c r="M144" s="680"/>
      <c r="N144" s="680"/>
      <c r="O144" s="680"/>
      <c r="P144" s="680"/>
      <c r="Q144" s="680"/>
      <c r="R144" s="680"/>
      <c r="S144" s="680"/>
      <c r="T144" s="680"/>
      <c r="U144" s="680"/>
      <c r="V144" s="680"/>
      <c r="W144" s="680"/>
      <c r="X144" s="680"/>
      <c r="Y144" s="680"/>
      <c r="Z144" s="680"/>
      <c r="AA144" s="680"/>
      <c r="AB144" s="680"/>
      <c r="AC144" s="680"/>
      <c r="AD144" s="680"/>
      <c r="AE144" s="680"/>
      <c r="AF144" s="680"/>
      <c r="AG144" s="17"/>
    </row>
    <row r="145" spans="1:36" ht="9" customHeight="1" thickBot="1">
      <c r="A145" s="7"/>
      <c r="B145" s="8"/>
      <c r="C145" s="8"/>
      <c r="D145" s="8"/>
      <c r="E145" s="8"/>
      <c r="F145" s="8"/>
      <c r="G145" s="8"/>
      <c r="H145" s="8"/>
      <c r="I145" s="8"/>
      <c r="J145" s="8"/>
      <c r="K145" s="8"/>
      <c r="L145" s="8"/>
      <c r="M145" s="8"/>
      <c r="N145" s="8"/>
      <c r="O145" s="8"/>
      <c r="P145" s="8"/>
      <c r="Q145" s="8"/>
      <c r="R145" s="8"/>
      <c r="S145" s="8"/>
      <c r="T145" s="8"/>
      <c r="U145" s="8"/>
      <c r="V145" s="8"/>
      <c r="W145" s="8"/>
      <c r="X145" s="8"/>
      <c r="Y145" s="8"/>
      <c r="Z145" s="8"/>
      <c r="AA145" s="8"/>
      <c r="AB145" s="8"/>
      <c r="AC145" s="8"/>
      <c r="AD145" s="8"/>
      <c r="AE145" s="8"/>
      <c r="AF145" s="8"/>
      <c r="AG145" s="9"/>
    </row>
    <row r="146" spans="1:36" ht="15" customHeight="1">
      <c r="A146" s="49"/>
      <c r="B146" s="49"/>
      <c r="C146" s="49"/>
      <c r="D146" s="49"/>
      <c r="E146" s="49"/>
      <c r="F146" s="49"/>
      <c r="G146" s="49"/>
      <c r="H146" s="49"/>
      <c r="I146" s="49"/>
      <c r="J146" s="49"/>
      <c r="K146" s="49"/>
      <c r="L146" s="49"/>
      <c r="M146" s="49"/>
      <c r="N146" s="49"/>
      <c r="O146" s="49"/>
      <c r="P146" s="49"/>
      <c r="Q146" s="49"/>
      <c r="R146" s="49"/>
      <c r="S146" s="49"/>
      <c r="T146" s="49"/>
      <c r="U146" s="49"/>
      <c r="V146" s="49"/>
      <c r="W146" s="49"/>
      <c r="X146" s="49"/>
      <c r="Y146" s="49"/>
      <c r="Z146" s="49"/>
      <c r="AA146" s="49"/>
      <c r="AB146" s="49"/>
      <c r="AC146" s="49"/>
      <c r="AD146" s="49"/>
      <c r="AE146" s="49"/>
      <c r="AF146" s="49"/>
      <c r="AG146" s="49"/>
      <c r="AH146" s="215"/>
    </row>
    <row r="147" spans="1:36" ht="15" customHeight="1">
      <c r="A147" s="647" t="s">
        <v>368</v>
      </c>
      <c r="B147" s="647"/>
      <c r="C147" s="647"/>
      <c r="D147" s="647"/>
      <c r="E147" s="647"/>
      <c r="F147" s="647"/>
      <c r="G147" s="647"/>
      <c r="H147" s="647"/>
      <c r="I147" s="647"/>
      <c r="J147" s="647"/>
      <c r="K147" s="647"/>
      <c r="L147" s="647"/>
      <c r="M147" s="647"/>
      <c r="N147" s="647"/>
      <c r="O147" s="647"/>
      <c r="P147" s="647"/>
      <c r="Q147" s="647"/>
      <c r="R147" s="647"/>
      <c r="S147" s="647"/>
      <c r="T147" s="647"/>
      <c r="U147" s="647"/>
      <c r="V147" s="647"/>
      <c r="W147" s="647"/>
      <c r="X147" s="647"/>
      <c r="Y147" s="647"/>
      <c r="Z147" s="647"/>
      <c r="AA147" s="647"/>
      <c r="AB147" s="647"/>
      <c r="AC147" s="647"/>
      <c r="AD147" s="647"/>
      <c r="AE147" s="647"/>
      <c r="AF147" s="647"/>
      <c r="AG147" s="647"/>
      <c r="AH147" s="208"/>
      <c r="AI147" s="208"/>
      <c r="AJ147" s="208"/>
    </row>
    <row r="148" spans="1:36" ht="15" customHeight="1">
      <c r="A148" s="180"/>
      <c r="B148" s="180"/>
      <c r="C148" s="180"/>
      <c r="D148" s="180"/>
      <c r="E148" s="180"/>
      <c r="F148" s="180"/>
      <c r="G148" s="180"/>
      <c r="H148" s="180"/>
      <c r="I148" s="180"/>
      <c r="J148" s="180"/>
      <c r="K148" s="180"/>
      <c r="L148" s="180"/>
      <c r="M148" s="180"/>
      <c r="N148" s="180"/>
      <c r="O148" s="180"/>
      <c r="P148" s="180"/>
      <c r="Q148" s="180"/>
      <c r="R148" s="180"/>
      <c r="S148" s="180"/>
      <c r="T148" s="180"/>
      <c r="U148" s="180"/>
      <c r="V148" s="180"/>
      <c r="W148" s="180"/>
      <c r="X148" s="180"/>
      <c r="Y148" s="180"/>
      <c r="Z148" s="180"/>
      <c r="AA148" s="180"/>
      <c r="AB148" s="180"/>
      <c r="AC148" s="180"/>
      <c r="AD148" s="180"/>
      <c r="AE148" s="180"/>
      <c r="AF148" s="180"/>
      <c r="AG148" s="180"/>
      <c r="AH148" s="208"/>
      <c r="AI148" s="208"/>
      <c r="AJ148" s="208"/>
    </row>
    <row r="149" spans="1:36" ht="15" customHeight="1">
      <c r="A149" s="49"/>
      <c r="B149" s="49"/>
      <c r="C149" s="49" t="s">
        <v>15</v>
      </c>
      <c r="D149" s="49"/>
      <c r="E149" s="648"/>
      <c r="F149" s="648"/>
      <c r="G149" s="49" t="s">
        <v>16</v>
      </c>
      <c r="H149" s="648"/>
      <c r="I149" s="648"/>
      <c r="J149" s="49" t="s">
        <v>264</v>
      </c>
      <c r="K149" s="648"/>
      <c r="L149" s="648"/>
      <c r="M149" s="49" t="s">
        <v>18</v>
      </c>
      <c r="N149" s="49"/>
      <c r="O149" s="49"/>
      <c r="P149" s="49" t="s">
        <v>369</v>
      </c>
      <c r="Q149" s="49"/>
      <c r="R149" s="49"/>
      <c r="S149" s="49"/>
      <c r="T149" s="649"/>
      <c r="U149" s="649"/>
      <c r="V149" s="649"/>
      <c r="W149" s="649"/>
      <c r="X149" s="649"/>
      <c r="Y149" s="649"/>
      <c r="Z149" s="649"/>
      <c r="AA149" s="649"/>
      <c r="AB149" s="649"/>
      <c r="AC149" s="649"/>
      <c r="AD149" s="649"/>
      <c r="AE149" s="649"/>
      <c r="AF149" s="649"/>
      <c r="AG149" s="49"/>
      <c r="AH149" s="215"/>
    </row>
    <row r="150" spans="1:36" ht="15" customHeight="1">
      <c r="A150" s="49"/>
      <c r="B150" s="49"/>
      <c r="C150" s="49"/>
      <c r="D150" s="49"/>
      <c r="E150" s="19"/>
      <c r="F150" s="19"/>
      <c r="G150" s="49"/>
      <c r="H150" s="19"/>
      <c r="I150" s="19"/>
      <c r="J150" s="49"/>
      <c r="K150" s="19"/>
      <c r="L150" s="19"/>
      <c r="M150" s="49"/>
      <c r="N150" s="49"/>
      <c r="O150" s="49"/>
      <c r="P150" s="49"/>
      <c r="Q150" s="49"/>
      <c r="R150" s="49"/>
      <c r="S150" s="49"/>
      <c r="T150" s="19"/>
      <c r="U150" s="19"/>
      <c r="V150" s="19"/>
      <c r="W150" s="19"/>
      <c r="X150" s="19"/>
      <c r="Y150" s="19"/>
      <c r="Z150" s="19"/>
      <c r="AA150" s="19"/>
      <c r="AB150" s="19"/>
      <c r="AC150" s="19"/>
      <c r="AD150" s="19"/>
      <c r="AE150" s="19"/>
      <c r="AF150" s="19"/>
      <c r="AG150" s="49"/>
      <c r="AH150" s="215"/>
    </row>
    <row r="151" spans="1:36" ht="15" customHeight="1">
      <c r="A151" s="49" t="s">
        <v>370</v>
      </c>
      <c r="B151" s="49"/>
      <c r="C151" s="49"/>
      <c r="D151" s="49"/>
      <c r="E151" s="49"/>
      <c r="F151" s="49"/>
      <c r="G151" s="49"/>
      <c r="H151" s="49"/>
      <c r="I151" s="49"/>
      <c r="J151" s="49"/>
      <c r="K151" s="49"/>
      <c r="L151" s="49"/>
      <c r="M151" s="49"/>
      <c r="N151" s="49"/>
      <c r="O151" s="49"/>
      <c r="P151" s="49"/>
      <c r="Q151" s="49"/>
      <c r="R151" s="49"/>
      <c r="S151" s="49"/>
      <c r="T151" s="49"/>
      <c r="U151" s="49"/>
      <c r="V151" s="49"/>
      <c r="W151" s="49"/>
      <c r="X151" s="49"/>
      <c r="Y151" s="49"/>
      <c r="Z151" s="49"/>
      <c r="AA151" s="49"/>
      <c r="AB151" s="49"/>
      <c r="AC151" s="49"/>
      <c r="AD151" s="49"/>
      <c r="AE151" s="49"/>
      <c r="AF151" s="49"/>
      <c r="AG151" s="49"/>
      <c r="AH151" s="215"/>
    </row>
    <row r="152" spans="1:36" ht="15" customHeight="1">
      <c r="A152" s="124"/>
      <c r="B152" s="124"/>
      <c r="C152" s="124"/>
      <c r="D152" s="124"/>
      <c r="E152" s="124"/>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c r="AC152" s="124"/>
      <c r="AD152" s="124"/>
      <c r="AE152" s="124"/>
      <c r="AF152" s="124"/>
      <c r="AG152" s="124"/>
      <c r="AH152" s="213"/>
      <c r="AI152" s="213"/>
      <c r="AJ152" s="208"/>
    </row>
    <row r="153" spans="1:36" ht="15" customHeight="1">
      <c r="A153" s="124"/>
      <c r="B153" s="124"/>
      <c r="C153" s="124"/>
      <c r="D153" s="124"/>
      <c r="E153" s="124"/>
      <c r="F153" s="124"/>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c r="AC153" s="124"/>
      <c r="AD153" s="124"/>
      <c r="AE153" s="124"/>
      <c r="AF153" s="124"/>
      <c r="AG153" s="124"/>
      <c r="AH153" s="213"/>
      <c r="AI153" s="213"/>
      <c r="AJ153" s="208"/>
    </row>
    <row r="154" spans="1:36" ht="15" customHeight="1">
      <c r="A154" s="124"/>
      <c r="B154" s="124"/>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c r="AC154" s="124"/>
      <c r="AD154" s="124"/>
      <c r="AE154" s="124"/>
      <c r="AF154" s="124"/>
      <c r="AG154" s="124"/>
      <c r="AH154" s="213"/>
      <c r="AI154" s="213"/>
      <c r="AJ154" s="208"/>
    </row>
    <row r="155" spans="1:36" ht="15" customHeight="1">
      <c r="A155" s="124"/>
      <c r="B155" s="124"/>
      <c r="C155" s="124"/>
      <c r="D155" s="124"/>
      <c r="E155" s="124"/>
      <c r="F155" s="124"/>
      <c r="G155" s="124"/>
      <c r="H155" s="124"/>
      <c r="I155" s="124"/>
      <c r="J155" s="124"/>
      <c r="K155" s="124"/>
      <c r="L155" s="124"/>
      <c r="M155" s="124"/>
      <c r="N155" s="124"/>
      <c r="O155" s="124"/>
      <c r="P155" s="124"/>
      <c r="Q155" s="124"/>
      <c r="R155" s="124"/>
      <c r="S155" s="124"/>
      <c r="T155" s="124"/>
      <c r="U155" s="124"/>
      <c r="V155" s="124"/>
      <c r="W155" s="124"/>
      <c r="X155" s="124"/>
      <c r="Y155" s="124"/>
      <c r="Z155" s="124"/>
      <c r="AA155" s="124"/>
      <c r="AB155" s="124"/>
      <c r="AC155" s="124"/>
      <c r="AD155" s="124"/>
      <c r="AE155" s="124"/>
      <c r="AF155" s="124"/>
      <c r="AG155" s="124"/>
      <c r="AH155" s="213"/>
      <c r="AI155" s="213"/>
      <c r="AJ155" s="208"/>
    </row>
    <row r="156" spans="1:36" ht="15" customHeight="1">
      <c r="A156" s="124"/>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213"/>
      <c r="AI156" s="213"/>
      <c r="AJ156" s="208"/>
    </row>
    <row r="157" spans="1:36" ht="15" customHeight="1">
      <c r="A157" s="124"/>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213"/>
      <c r="AI157" s="213"/>
      <c r="AJ157" s="208"/>
    </row>
    <row r="158" spans="1:36" ht="15" customHeight="1">
      <c r="A158" s="124"/>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213"/>
      <c r="AI158" s="213"/>
      <c r="AJ158" s="208"/>
    </row>
    <row r="159" spans="1:36" ht="15" customHeight="1">
      <c r="A159" s="124"/>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213"/>
      <c r="AI159" s="213"/>
      <c r="AJ159" s="208"/>
    </row>
    <row r="160" spans="1:36" ht="15" customHeight="1">
      <c r="A160" s="124"/>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213"/>
      <c r="AI160" s="213"/>
      <c r="AJ160" s="208"/>
    </row>
    <row r="161" spans="1:36" ht="15" customHeight="1">
      <c r="A161" s="124"/>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213"/>
      <c r="AI161" s="213"/>
      <c r="AJ161" s="208"/>
    </row>
    <row r="162" spans="1:36" ht="15" customHeight="1">
      <c r="A162" s="124"/>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213"/>
      <c r="AI162" s="213"/>
      <c r="AJ162" s="208"/>
    </row>
    <row r="163" spans="1:36" ht="15" customHeight="1">
      <c r="A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213"/>
      <c r="AI163" s="213"/>
      <c r="AJ163" s="208"/>
    </row>
    <row r="164" spans="1:36" ht="15" customHeight="1">
      <c r="A164" s="124"/>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213"/>
      <c r="AI164" s="213"/>
      <c r="AJ164" s="208"/>
    </row>
    <row r="165" spans="1:36" ht="15" customHeight="1">
      <c r="A165" s="124"/>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213"/>
      <c r="AI165" s="213"/>
      <c r="AJ165" s="208"/>
    </row>
    <row r="166" spans="1:36" ht="15" customHeight="1">
      <c r="A166" s="124"/>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213"/>
      <c r="AI166" s="213"/>
      <c r="AJ166" s="208"/>
    </row>
    <row r="167" spans="1:36" ht="15" customHeight="1">
      <c r="A167" s="124"/>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213"/>
      <c r="AI167" s="213"/>
      <c r="AJ167" s="208"/>
    </row>
    <row r="168" spans="1:36" ht="15" customHeight="1">
      <c r="A168" s="124"/>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213"/>
      <c r="AI168" s="213"/>
      <c r="AJ168" s="208"/>
    </row>
    <row r="169" spans="1:36" ht="15" customHeight="1">
      <c r="A169" s="124"/>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213"/>
      <c r="AI169" s="213"/>
      <c r="AJ169" s="208"/>
    </row>
    <row r="170" spans="1:36" ht="15" customHeight="1">
      <c r="A170" s="124"/>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213"/>
      <c r="AI170" s="213"/>
      <c r="AJ170" s="208"/>
    </row>
    <row r="171" spans="1:36" ht="15" customHeight="1">
      <c r="A171" s="124"/>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213"/>
      <c r="AI171" s="213"/>
      <c r="AJ171" s="208"/>
    </row>
    <row r="172" spans="1:36" ht="15" customHeight="1">
      <c r="A172" s="124"/>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213"/>
      <c r="AI172" s="213"/>
      <c r="AJ172" s="208"/>
    </row>
    <row r="173" spans="1:36" ht="15" customHeight="1">
      <c r="A173" s="124"/>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213"/>
      <c r="AI173" s="213"/>
      <c r="AJ173" s="208"/>
    </row>
    <row r="174" spans="1:36" ht="15" customHeight="1">
      <c r="A174" s="124"/>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213"/>
      <c r="AI174" s="213"/>
      <c r="AJ174" s="208"/>
    </row>
    <row r="175" spans="1:36"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213"/>
      <c r="AI175" s="213"/>
      <c r="AJ175" s="208"/>
    </row>
    <row r="176" spans="1:36"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13"/>
      <c r="AI176" s="213"/>
      <c r="AJ176" s="208"/>
    </row>
    <row r="177" spans="1:36"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13"/>
      <c r="AI177" s="213"/>
      <c r="AJ177" s="208"/>
    </row>
    <row r="178" spans="1:36"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13"/>
      <c r="AI178" s="213"/>
      <c r="AJ178" s="208"/>
    </row>
    <row r="179" spans="1:36"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13"/>
      <c r="AI179" s="213"/>
      <c r="AJ179" s="208"/>
    </row>
    <row r="180" spans="1:36"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213"/>
      <c r="AI180" s="213"/>
      <c r="AJ180" s="208"/>
    </row>
    <row r="181" spans="1:36"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213"/>
      <c r="AI181" s="213"/>
      <c r="AJ181" s="208"/>
    </row>
    <row r="182" spans="1:36" ht="15" customHeight="1">
      <c r="A182" s="124"/>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213"/>
      <c r="AI182" s="213"/>
      <c r="AJ182" s="208"/>
    </row>
    <row r="183" spans="1:36" ht="15" customHeight="1">
      <c r="A183" s="124"/>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213"/>
      <c r="AI183" s="213"/>
      <c r="AJ183" s="208"/>
    </row>
    <row r="184" spans="1:36" ht="15" customHeight="1">
      <c r="A184" s="124"/>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213"/>
      <c r="AI184" s="213"/>
      <c r="AJ184" s="208"/>
    </row>
    <row r="185" spans="1:36"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213"/>
      <c r="AI185" s="213"/>
      <c r="AJ185" s="208"/>
    </row>
    <row r="186" spans="1:36"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213"/>
      <c r="AI186" s="213"/>
      <c r="AJ186" s="208"/>
    </row>
    <row r="187" spans="1:36"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213"/>
      <c r="AI187" s="213"/>
      <c r="AJ187" s="208"/>
    </row>
    <row r="188" spans="1:36" ht="15" customHeight="1">
      <c r="A188" s="124"/>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213"/>
      <c r="AI188" s="213"/>
      <c r="AJ188" s="208"/>
    </row>
    <row r="189" spans="1:36"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213"/>
      <c r="AI189" s="213"/>
      <c r="AJ189" s="208"/>
    </row>
    <row r="190" spans="1:36" ht="16.149999999999999"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213"/>
      <c r="AI190" s="213"/>
      <c r="AJ190" s="208"/>
    </row>
    <row r="191" spans="1:36" ht="16.149999999999999"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213"/>
      <c r="AI191" s="213"/>
      <c r="AJ191" s="208"/>
    </row>
    <row r="192" spans="1:36" ht="16.149999999999999"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213"/>
      <c r="AI192" s="213"/>
    </row>
    <row r="193" spans="1:71">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13"/>
      <c r="AI193" s="213"/>
    </row>
    <row r="194" spans="1:71">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213"/>
      <c r="AI194" s="213"/>
    </row>
    <row r="195" spans="1:71" ht="16.149999999999999"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c r="AH195" s="213"/>
      <c r="AI195" s="213"/>
    </row>
    <row r="196" spans="1:71" ht="16.149999999999999" customHeight="1">
      <c r="A196" s="124"/>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c r="AH196" s="213"/>
      <c r="AI196" s="213"/>
    </row>
    <row r="197" spans="1:71" ht="16.149999999999999" customHeight="1">
      <c r="A197" s="124"/>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213"/>
      <c r="AI197" s="213"/>
    </row>
    <row r="198" spans="1:71">
      <c r="A198" s="124"/>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c r="AH198" s="213"/>
      <c r="AI198" s="213"/>
    </row>
    <row r="199" spans="1:71" ht="15" customHeight="1">
      <c r="A199" s="124"/>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213"/>
      <c r="AI199" s="213"/>
      <c r="AN199" s="214"/>
      <c r="AO199" s="214"/>
      <c r="AP199" s="214"/>
      <c r="AQ199" s="214"/>
      <c r="AR199" s="214"/>
      <c r="AS199" s="49"/>
      <c r="AT199" s="49"/>
      <c r="AU199" s="49"/>
      <c r="AV199" s="49"/>
      <c r="AW199" s="49"/>
      <c r="AX199" s="49"/>
      <c r="AY199" s="49"/>
      <c r="AZ199" s="49"/>
      <c r="BA199" s="49"/>
      <c r="BB199" s="49"/>
      <c r="BC199" s="49"/>
      <c r="BD199" s="49"/>
      <c r="BE199" s="49"/>
      <c r="BF199" s="49"/>
      <c r="BG199" s="49"/>
      <c r="BH199" s="49"/>
      <c r="BI199" s="49"/>
      <c r="BJ199" s="49"/>
      <c r="BK199" s="49"/>
      <c r="BL199" s="49"/>
      <c r="BM199" s="49"/>
      <c r="BN199" s="49"/>
      <c r="BO199" s="49"/>
      <c r="BP199" s="49"/>
      <c r="BQ199" s="49"/>
      <c r="BR199" s="49"/>
      <c r="BS199" s="49"/>
    </row>
    <row r="200" spans="1:71" ht="15" customHeight="1">
      <c r="A200" s="124"/>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c r="AH200" s="213"/>
      <c r="AI200" s="213"/>
      <c r="AM200" s="214"/>
      <c r="AN200" s="214"/>
      <c r="AO200" s="214"/>
      <c r="AP200" s="214"/>
      <c r="AQ200" s="214"/>
      <c r="AR200" s="214"/>
      <c r="AS200" s="49"/>
      <c r="AT200" s="49"/>
      <c r="AU200" s="49"/>
      <c r="AV200" s="49"/>
      <c r="AW200" s="49"/>
      <c r="AX200" s="49"/>
      <c r="AY200" s="49"/>
      <c r="AZ200" s="49"/>
      <c r="BA200" s="49"/>
      <c r="BB200" s="49"/>
      <c r="BC200" s="49"/>
      <c r="BD200" s="49"/>
      <c r="BE200" s="49"/>
      <c r="BF200" s="49"/>
      <c r="BG200" s="49"/>
      <c r="BH200" s="49"/>
      <c r="BI200" s="49"/>
      <c r="BJ200" s="49"/>
      <c r="BK200" s="49"/>
      <c r="BL200" s="49"/>
      <c r="BM200" s="49"/>
      <c r="BN200" s="49"/>
      <c r="BO200" s="49"/>
      <c r="BP200" s="49"/>
      <c r="BQ200" s="49"/>
      <c r="BR200" s="49"/>
      <c r="BS200" s="49"/>
    </row>
    <row r="201" spans="1:71" ht="15" customHeight="1">
      <c r="A201" s="124"/>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c r="AH201" s="213"/>
      <c r="AI201" s="213"/>
      <c r="AM201" s="214"/>
      <c r="AN201" s="214"/>
      <c r="AO201" s="214"/>
      <c r="AP201" s="214"/>
      <c r="AQ201" s="214"/>
      <c r="AR201" s="214"/>
      <c r="AS201" s="49"/>
      <c r="AT201" s="49"/>
      <c r="AU201" s="49"/>
      <c r="AV201" s="49"/>
      <c r="AW201" s="49"/>
      <c r="AX201" s="49"/>
      <c r="AY201" s="49"/>
      <c r="AZ201" s="49"/>
      <c r="BA201" s="49"/>
      <c r="BB201" s="49"/>
      <c r="BC201" s="49"/>
      <c r="BD201" s="49"/>
      <c r="BE201" s="49"/>
      <c r="BF201" s="49"/>
      <c r="BG201" s="49"/>
      <c r="BH201" s="49"/>
      <c r="BI201" s="49"/>
      <c r="BJ201" s="49"/>
      <c r="BK201" s="49"/>
      <c r="BL201" s="49"/>
      <c r="BM201" s="49"/>
      <c r="BN201" s="49"/>
      <c r="BO201" s="49"/>
      <c r="BP201" s="49"/>
      <c r="BQ201" s="49"/>
      <c r="BR201" s="49"/>
      <c r="BS201" s="49"/>
    </row>
    <row r="202" spans="1:71" ht="15" customHeight="1">
      <c r="A202" s="124"/>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c r="AH202" s="213"/>
      <c r="AI202" s="213"/>
      <c r="AM202" s="214"/>
      <c r="AN202" s="214"/>
      <c r="AO202" s="214"/>
      <c r="AP202" s="214"/>
      <c r="AQ202" s="214"/>
      <c r="AR202" s="214"/>
      <c r="AS202" s="49"/>
      <c r="AT202" s="49"/>
      <c r="AU202" s="49"/>
      <c r="AV202" s="49"/>
      <c r="AW202" s="49"/>
      <c r="AX202" s="49"/>
      <c r="AY202" s="49"/>
      <c r="AZ202" s="49"/>
      <c r="BA202" s="49"/>
      <c r="BB202" s="49"/>
      <c r="BC202" s="49"/>
      <c r="BD202" s="49"/>
      <c r="BE202" s="49"/>
      <c r="BF202" s="49"/>
      <c r="BG202" s="49"/>
      <c r="BH202" s="49"/>
      <c r="BI202" s="49"/>
      <c r="BJ202" s="49"/>
      <c r="BK202" s="49"/>
      <c r="BL202" s="49"/>
      <c r="BM202" s="49"/>
      <c r="BN202" s="49"/>
      <c r="BO202" s="49"/>
      <c r="BP202" s="49"/>
      <c r="BQ202" s="49"/>
      <c r="BR202" s="49"/>
      <c r="BS202" s="49"/>
    </row>
    <row r="203" spans="1:71" ht="15" customHeight="1">
      <c r="A203" s="124"/>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c r="AH203" s="213"/>
      <c r="AI203" s="213"/>
      <c r="AM203" s="214"/>
      <c r="AN203" s="214"/>
      <c r="AO203" s="214"/>
      <c r="AP203" s="214"/>
      <c r="AQ203" s="214"/>
      <c r="AR203" s="214"/>
      <c r="AS203" s="49"/>
      <c r="AT203" s="49"/>
      <c r="AU203" s="49"/>
      <c r="AV203" s="49"/>
      <c r="AW203" s="49"/>
      <c r="AX203" s="49"/>
      <c r="AY203" s="49"/>
      <c r="AZ203" s="49"/>
      <c r="BA203" s="49"/>
      <c r="BB203" s="49"/>
      <c r="BC203" s="49"/>
      <c r="BD203" s="49"/>
      <c r="BE203" s="49"/>
      <c r="BF203" s="49"/>
      <c r="BG203" s="49"/>
      <c r="BH203" s="49"/>
      <c r="BI203" s="49"/>
      <c r="BJ203" s="49"/>
      <c r="BK203" s="49"/>
      <c r="BL203" s="49"/>
      <c r="BM203" s="49"/>
      <c r="BN203" s="49"/>
      <c r="BO203" s="49"/>
      <c r="BP203" s="49"/>
      <c r="BQ203" s="49"/>
      <c r="BR203" s="49"/>
      <c r="BS203" s="49"/>
    </row>
    <row r="204" spans="1:71" ht="15" customHeight="1">
      <c r="AM204" s="214"/>
      <c r="AN204" s="214"/>
      <c r="AO204" s="214"/>
      <c r="AP204" s="214"/>
      <c r="AQ204" s="214"/>
      <c r="AR204" s="214"/>
      <c r="AS204" s="49"/>
      <c r="AT204" s="49"/>
      <c r="AU204" s="49"/>
      <c r="AV204" s="49"/>
      <c r="AW204" s="49"/>
      <c r="AX204" s="49"/>
      <c r="AY204" s="49"/>
      <c r="AZ204" s="49"/>
      <c r="BA204" s="49"/>
      <c r="BB204" s="49"/>
      <c r="BC204" s="49"/>
      <c r="BD204" s="49"/>
      <c r="BE204" s="49"/>
      <c r="BF204" s="49"/>
      <c r="BG204" s="49"/>
      <c r="BH204" s="49"/>
      <c r="BI204" s="49"/>
      <c r="BJ204" s="49"/>
      <c r="BK204" s="49"/>
      <c r="BL204" s="49"/>
      <c r="BM204" s="49"/>
      <c r="BN204" s="49"/>
      <c r="BO204" s="49"/>
      <c r="BP204" s="49"/>
      <c r="BQ204" s="49"/>
      <c r="BR204" s="49"/>
      <c r="BS204" s="49"/>
    </row>
    <row r="205" spans="1:71" ht="15" customHeight="1">
      <c r="AM205" s="214"/>
      <c r="AN205" s="214"/>
      <c r="AO205" s="214"/>
      <c r="AP205" s="214"/>
      <c r="AQ205" s="214"/>
      <c r="AR205" s="214"/>
      <c r="AS205" s="49"/>
      <c r="AT205" s="49"/>
      <c r="AU205" s="49"/>
      <c r="AV205" s="49"/>
      <c r="AW205" s="49"/>
      <c r="AX205" s="49"/>
      <c r="AY205" s="49"/>
      <c r="AZ205" s="49"/>
      <c r="BA205" s="49"/>
      <c r="BB205" s="49"/>
      <c r="BC205" s="49"/>
      <c r="BD205" s="49"/>
      <c r="BE205" s="49"/>
      <c r="BF205" s="49"/>
      <c r="BG205" s="49"/>
      <c r="BH205" s="49"/>
      <c r="BI205" s="49"/>
      <c r="BJ205" s="49"/>
      <c r="BK205" s="49"/>
      <c r="BL205" s="49"/>
      <c r="BM205" s="49"/>
      <c r="BN205" s="49"/>
      <c r="BO205" s="49"/>
      <c r="BP205" s="49"/>
      <c r="BQ205" s="49"/>
      <c r="BR205" s="49"/>
      <c r="BS205" s="49"/>
    </row>
    <row r="206" spans="1:71" ht="15" customHeight="1">
      <c r="AM206" s="214"/>
      <c r="AN206" s="214"/>
      <c r="AO206" s="214"/>
      <c r="AP206" s="214"/>
      <c r="AQ206" s="214"/>
      <c r="AR206" s="214"/>
      <c r="AS206" s="49"/>
      <c r="AT206" s="49"/>
      <c r="AU206" s="49"/>
      <c r="AV206" s="49"/>
      <c r="AW206" s="49"/>
      <c r="AX206" s="49"/>
      <c r="AY206" s="49"/>
      <c r="AZ206" s="49"/>
      <c r="BA206" s="49"/>
      <c r="BB206" s="49"/>
      <c r="BC206" s="49"/>
      <c r="BD206" s="49"/>
      <c r="BE206" s="49"/>
      <c r="BF206" s="49"/>
      <c r="BG206" s="49"/>
      <c r="BH206" s="49"/>
      <c r="BI206" s="49"/>
      <c r="BJ206" s="49"/>
      <c r="BK206" s="49"/>
      <c r="BL206" s="49"/>
      <c r="BM206" s="49"/>
      <c r="BN206" s="49"/>
      <c r="BO206" s="49"/>
      <c r="BP206" s="49"/>
      <c r="BQ206" s="49"/>
      <c r="BR206" s="49"/>
      <c r="BS206" s="49"/>
    </row>
    <row r="207" spans="1:71" ht="15" customHeight="1">
      <c r="AM207" s="214"/>
      <c r="AN207" s="214"/>
      <c r="AO207" s="214"/>
      <c r="AP207" s="214"/>
      <c r="AQ207" s="214"/>
      <c r="AR207" s="214"/>
      <c r="AS207" s="49"/>
      <c r="AT207" s="49"/>
      <c r="AU207" s="49"/>
      <c r="AV207" s="49"/>
      <c r="AW207" s="49"/>
      <c r="AX207" s="49"/>
      <c r="AY207" s="49"/>
      <c r="AZ207" s="49"/>
      <c r="BA207" s="49"/>
      <c r="BB207" s="49"/>
      <c r="BC207" s="49"/>
      <c r="BD207" s="49"/>
      <c r="BE207" s="49"/>
      <c r="BF207" s="49"/>
      <c r="BG207" s="49"/>
      <c r="BH207" s="49"/>
      <c r="BI207" s="49"/>
      <c r="BJ207" s="49"/>
      <c r="BK207" s="49"/>
      <c r="BL207" s="49"/>
      <c r="BM207" s="49"/>
      <c r="BN207" s="49"/>
      <c r="BO207" s="49"/>
      <c r="BP207" s="49"/>
      <c r="BQ207" s="49"/>
      <c r="BR207" s="49"/>
      <c r="BS207" s="49"/>
    </row>
    <row r="208" spans="1:71" ht="15" customHeight="1">
      <c r="AM208" s="214"/>
      <c r="AN208" s="214"/>
      <c r="AO208" s="214"/>
      <c r="AP208" s="214"/>
      <c r="AQ208" s="214"/>
      <c r="AR208" s="214"/>
      <c r="AS208" s="49"/>
      <c r="AT208" s="49"/>
      <c r="AU208" s="49"/>
      <c r="AV208" s="49"/>
      <c r="AW208" s="49"/>
      <c r="AX208" s="49"/>
      <c r="AY208" s="49"/>
      <c r="AZ208" s="49"/>
      <c r="BA208" s="49"/>
      <c r="BB208" s="49"/>
      <c r="BC208" s="49"/>
      <c r="BD208" s="49"/>
      <c r="BE208" s="49"/>
      <c r="BF208" s="49"/>
      <c r="BG208" s="49"/>
      <c r="BH208" s="49"/>
      <c r="BI208" s="49"/>
      <c r="BJ208" s="49"/>
      <c r="BK208" s="49"/>
      <c r="BL208" s="49"/>
      <c r="BM208" s="49"/>
      <c r="BN208" s="49"/>
      <c r="BO208" s="49"/>
      <c r="BP208" s="49"/>
      <c r="BQ208" s="49"/>
      <c r="BR208" s="49"/>
      <c r="BS208" s="49"/>
    </row>
    <row r="209" spans="39:71" ht="15" customHeight="1">
      <c r="AM209" s="210"/>
      <c r="AN209" s="211"/>
      <c r="AO209" s="210"/>
      <c r="AP209" s="210"/>
      <c r="AQ209" s="210"/>
      <c r="AR209" s="210"/>
      <c r="AS209" s="42"/>
      <c r="AT209" s="42"/>
      <c r="AU209" s="42"/>
      <c r="AV209" s="42"/>
      <c r="AW209" s="42"/>
      <c r="AX209" s="42"/>
      <c r="AY209" s="42"/>
      <c r="AZ209" s="42"/>
      <c r="BA209" s="42"/>
      <c r="BB209" s="42"/>
      <c r="BC209" s="42"/>
      <c r="BD209" s="42"/>
      <c r="BE209" s="42"/>
      <c r="BF209" s="42"/>
      <c r="BG209" s="42"/>
      <c r="BH209" s="42"/>
      <c r="BI209" s="42"/>
      <c r="BJ209" s="42"/>
      <c r="BK209" s="42"/>
      <c r="BL209" s="42"/>
      <c r="BM209" s="42"/>
      <c r="BN209" s="42"/>
      <c r="BO209" s="42"/>
      <c r="BP209" s="42"/>
      <c r="BQ209" s="42"/>
      <c r="BR209" s="42"/>
      <c r="BS209" s="42"/>
    </row>
    <row r="210" spans="39:71" ht="15" customHeight="1">
      <c r="AM210" s="211"/>
      <c r="AN210" s="211"/>
      <c r="AO210" s="210"/>
      <c r="AP210" s="210"/>
      <c r="AQ210" s="210"/>
      <c r="AR210" s="210"/>
      <c r="AS210" s="42"/>
      <c r="AT210" s="42"/>
      <c r="AU210" s="42"/>
      <c r="AV210" s="42"/>
      <c r="AW210" s="42"/>
      <c r="AX210" s="42"/>
      <c r="AY210" s="42"/>
      <c r="AZ210" s="42"/>
      <c r="BA210" s="42"/>
      <c r="BB210" s="42"/>
      <c r="BC210" s="42"/>
      <c r="BD210" s="42"/>
      <c r="BE210" s="42"/>
      <c r="BF210" s="42"/>
      <c r="BG210" s="42"/>
      <c r="BH210" s="42"/>
      <c r="BI210" s="42"/>
      <c r="BJ210" s="42"/>
      <c r="BK210" s="42"/>
      <c r="BL210" s="42"/>
      <c r="BM210" s="42"/>
      <c r="BN210" s="42"/>
      <c r="BO210" s="42"/>
      <c r="BP210" s="42"/>
      <c r="BQ210" s="42"/>
      <c r="BR210" s="42"/>
      <c r="BS210" s="42"/>
    </row>
    <row r="211" spans="39:71" ht="15" customHeight="1">
      <c r="AM211" s="211"/>
      <c r="AN211" s="211"/>
      <c r="AO211" s="210"/>
      <c r="AP211" s="210"/>
      <c r="AQ211" s="210"/>
      <c r="AR211" s="210"/>
      <c r="AS211" s="42"/>
      <c r="AT211" s="42"/>
      <c r="AU211" s="42"/>
      <c r="AV211" s="42"/>
      <c r="AW211" s="42"/>
      <c r="AX211" s="42"/>
      <c r="AY211" s="42"/>
      <c r="AZ211" s="42"/>
      <c r="BA211" s="42"/>
      <c r="BB211" s="42"/>
      <c r="BC211" s="42"/>
      <c r="BD211" s="42"/>
      <c r="BE211" s="42"/>
      <c r="BF211" s="42"/>
      <c r="BG211" s="42"/>
      <c r="BH211" s="42"/>
      <c r="BI211" s="42"/>
      <c r="BJ211" s="42"/>
      <c r="BK211" s="42"/>
      <c r="BL211" s="42"/>
      <c r="BM211" s="42"/>
      <c r="BN211" s="42"/>
      <c r="BO211" s="42"/>
      <c r="BP211" s="42"/>
      <c r="BQ211" s="42"/>
      <c r="BR211" s="42"/>
      <c r="BS211" s="42"/>
    </row>
    <row r="212" spans="39:71" ht="15" customHeight="1">
      <c r="AM212" s="211"/>
      <c r="AN212" s="211"/>
      <c r="AO212" s="210"/>
      <c r="AP212" s="210"/>
      <c r="AQ212" s="210"/>
      <c r="AR212" s="210"/>
      <c r="AS212" s="42"/>
      <c r="AT212" s="42"/>
      <c r="AU212" s="42"/>
      <c r="AV212" s="42"/>
      <c r="AW212" s="42"/>
      <c r="AX212" s="42"/>
      <c r="AY212" s="42"/>
      <c r="AZ212" s="42"/>
      <c r="BA212" s="42"/>
      <c r="BB212" s="42"/>
      <c r="BC212" s="42"/>
      <c r="BD212" s="42"/>
      <c r="BE212" s="42"/>
      <c r="BF212" s="42"/>
      <c r="BG212" s="42"/>
      <c r="BH212" s="42"/>
      <c r="BI212" s="42"/>
      <c r="BJ212" s="42"/>
      <c r="BK212" s="42"/>
      <c r="BL212" s="42"/>
      <c r="BM212" s="42"/>
      <c r="BN212" s="42"/>
      <c r="BO212" s="42"/>
      <c r="BP212" s="42"/>
      <c r="BQ212" s="42"/>
      <c r="BR212" s="42"/>
      <c r="BS212" s="42"/>
    </row>
    <row r="213" spans="39:71" ht="15" customHeight="1">
      <c r="AM213" s="211"/>
      <c r="AN213" s="211"/>
      <c r="AO213" s="210"/>
      <c r="AP213" s="210"/>
      <c r="AQ213" s="210"/>
      <c r="AR213" s="210"/>
      <c r="AS213" s="42"/>
      <c r="AT213" s="42"/>
      <c r="AU213" s="42"/>
      <c r="AV213" s="42"/>
      <c r="AW213" s="42"/>
      <c r="AX213" s="42"/>
      <c r="AY213" s="42"/>
      <c r="AZ213" s="42"/>
      <c r="BA213" s="42"/>
      <c r="BB213" s="42"/>
      <c r="BC213" s="42"/>
      <c r="BD213" s="42"/>
      <c r="BE213" s="42"/>
      <c r="BF213" s="42"/>
      <c r="BG213" s="42"/>
      <c r="BH213" s="42"/>
      <c r="BI213" s="42"/>
      <c r="BJ213" s="42"/>
      <c r="BK213" s="42"/>
      <c r="BL213" s="42"/>
      <c r="BM213" s="42"/>
      <c r="BN213" s="42"/>
      <c r="BO213" s="42"/>
      <c r="BP213" s="42"/>
      <c r="BQ213" s="42"/>
      <c r="BR213" s="42"/>
      <c r="BS213" s="42"/>
    </row>
    <row r="214" spans="39:71" ht="15" customHeight="1">
      <c r="AM214" s="211"/>
      <c r="AN214" s="211"/>
      <c r="AO214" s="210"/>
      <c r="AP214" s="210"/>
      <c r="AQ214" s="210"/>
      <c r="AR214" s="210"/>
      <c r="AS214" s="42"/>
      <c r="AT214" s="42"/>
      <c r="AU214" s="42"/>
      <c r="AV214" s="42"/>
      <c r="AW214" s="42"/>
      <c r="AX214" s="42"/>
      <c r="AY214" s="42"/>
      <c r="AZ214" s="42"/>
      <c r="BA214" s="42"/>
      <c r="BB214" s="42"/>
      <c r="BC214" s="42"/>
      <c r="BD214" s="42"/>
      <c r="BE214" s="42"/>
      <c r="BF214" s="42"/>
      <c r="BG214" s="42"/>
      <c r="BH214" s="42"/>
      <c r="BI214" s="42"/>
      <c r="BJ214" s="42"/>
      <c r="BK214" s="42"/>
      <c r="BL214" s="42"/>
      <c r="BM214" s="42"/>
      <c r="BN214" s="42"/>
      <c r="BO214" s="42"/>
      <c r="BP214" s="42"/>
      <c r="BQ214" s="42"/>
      <c r="BR214" s="42"/>
      <c r="BS214" s="42"/>
    </row>
    <row r="215" spans="39:71" ht="15" customHeight="1">
      <c r="AM215" s="210"/>
      <c r="AN215" s="211"/>
      <c r="AO215" s="210"/>
      <c r="AP215" s="210"/>
      <c r="AQ215" s="210"/>
      <c r="AR215" s="210"/>
      <c r="AS215" s="42"/>
      <c r="AT215" s="42"/>
      <c r="AU215" s="42"/>
      <c r="AV215" s="42"/>
      <c r="AW215" s="42"/>
      <c r="AX215" s="42"/>
      <c r="AY215" s="42"/>
      <c r="AZ215" s="42"/>
      <c r="BA215" s="42"/>
      <c r="BB215" s="42"/>
      <c r="BC215" s="42"/>
      <c r="BD215" s="42"/>
      <c r="BE215" s="42"/>
      <c r="BF215" s="42"/>
      <c r="BG215" s="42"/>
      <c r="BH215" s="42"/>
      <c r="BI215" s="42"/>
      <c r="BJ215" s="42"/>
      <c r="BK215" s="42"/>
      <c r="BL215" s="42"/>
      <c r="BM215" s="42"/>
      <c r="BN215" s="42"/>
      <c r="BO215" s="42"/>
      <c r="BP215" s="42"/>
      <c r="BQ215" s="42"/>
      <c r="BR215" s="42"/>
      <c r="BS215" s="42"/>
    </row>
    <row r="216" spans="39:71" ht="15" customHeight="1">
      <c r="AM216" s="210"/>
      <c r="AN216" s="211"/>
      <c r="AO216" s="210"/>
      <c r="AP216" s="210"/>
      <c r="AQ216" s="210"/>
      <c r="AR216" s="210"/>
      <c r="AS216" s="42"/>
      <c r="AT216" s="42"/>
      <c r="AU216" s="42"/>
      <c r="AV216" s="42"/>
      <c r="AW216" s="42"/>
      <c r="AX216" s="42"/>
      <c r="AY216" s="42"/>
      <c r="AZ216" s="42"/>
      <c r="BA216" s="42"/>
      <c r="BB216" s="42"/>
      <c r="BC216" s="42"/>
      <c r="BD216" s="42"/>
      <c r="BE216" s="42"/>
      <c r="BF216" s="42"/>
      <c r="BG216" s="42"/>
      <c r="BH216" s="42"/>
      <c r="BI216" s="42"/>
      <c r="BJ216" s="42"/>
      <c r="BK216" s="42"/>
      <c r="BL216" s="42"/>
      <c r="BM216" s="42"/>
      <c r="BN216" s="42"/>
      <c r="BO216" s="42"/>
      <c r="BP216" s="42"/>
      <c r="BQ216" s="42"/>
      <c r="BR216" s="42"/>
      <c r="BS216" s="42"/>
    </row>
    <row r="217" spans="39:71" ht="15" customHeight="1">
      <c r="AM217" s="210"/>
      <c r="AN217" s="211"/>
      <c r="AO217" s="210"/>
      <c r="AP217" s="210"/>
      <c r="AQ217" s="210"/>
      <c r="AR217" s="210"/>
      <c r="AS217" s="42"/>
      <c r="AT217" s="42"/>
      <c r="AU217" s="42"/>
      <c r="AV217" s="42"/>
      <c r="AW217" s="42"/>
      <c r="AX217" s="42"/>
      <c r="AY217" s="42"/>
      <c r="AZ217" s="42"/>
      <c r="BA217" s="42"/>
      <c r="BB217" s="42"/>
      <c r="BC217" s="42"/>
      <c r="BD217" s="42"/>
      <c r="BE217" s="42"/>
      <c r="BF217" s="42"/>
      <c r="BG217" s="42"/>
      <c r="BH217" s="42"/>
      <c r="BI217" s="42"/>
      <c r="BJ217" s="42"/>
      <c r="BK217" s="42"/>
      <c r="BL217" s="42"/>
      <c r="BM217" s="42"/>
      <c r="BN217" s="42"/>
      <c r="BO217" s="42"/>
      <c r="BP217" s="42"/>
      <c r="BQ217" s="42"/>
      <c r="BR217" s="42"/>
      <c r="BS217" s="42"/>
    </row>
    <row r="218" spans="39:71" ht="15" customHeight="1">
      <c r="AM218" s="211"/>
      <c r="AN218" s="211"/>
      <c r="AO218" s="210"/>
      <c r="AP218" s="210"/>
      <c r="AQ218" s="210"/>
      <c r="AR218" s="210"/>
      <c r="AS218" s="42"/>
      <c r="AT218" s="42"/>
      <c r="AU218" s="42"/>
      <c r="AV218" s="42"/>
      <c r="AW218" s="42"/>
      <c r="AX218" s="42"/>
      <c r="AY218" s="42"/>
      <c r="AZ218" s="42"/>
      <c r="BA218" s="42"/>
      <c r="BB218" s="42"/>
      <c r="BC218" s="42"/>
      <c r="BD218" s="42"/>
      <c r="BE218" s="42"/>
      <c r="BF218" s="42"/>
      <c r="BG218" s="42"/>
      <c r="BH218" s="42"/>
      <c r="BI218" s="42"/>
      <c r="BJ218" s="42"/>
      <c r="BK218" s="42"/>
      <c r="BL218" s="42"/>
      <c r="BM218" s="42"/>
      <c r="BN218" s="42"/>
      <c r="BO218" s="42"/>
      <c r="BP218" s="42"/>
      <c r="BQ218" s="42"/>
      <c r="BR218" s="42"/>
      <c r="BS218" s="42"/>
    </row>
    <row r="219" spans="39:71" ht="15" customHeight="1">
      <c r="AM219" s="210"/>
      <c r="AN219" s="211"/>
      <c r="AO219" s="210"/>
      <c r="AP219" s="210"/>
      <c r="AQ219" s="210"/>
      <c r="AR219" s="210"/>
      <c r="AS219" s="42"/>
      <c r="AT219" s="42"/>
      <c r="AU219" s="42"/>
      <c r="AV219" s="42"/>
      <c r="AW219" s="42"/>
      <c r="AX219" s="42"/>
      <c r="AY219" s="42"/>
      <c r="AZ219" s="42"/>
      <c r="BA219" s="42"/>
      <c r="BB219" s="42"/>
      <c r="BC219" s="42"/>
      <c r="BD219" s="42"/>
      <c r="BE219" s="42"/>
      <c r="BF219" s="42"/>
      <c r="BG219" s="42"/>
      <c r="BH219" s="42"/>
      <c r="BI219" s="42"/>
      <c r="BJ219" s="42"/>
      <c r="BK219" s="42"/>
      <c r="BL219" s="42"/>
      <c r="BM219" s="42"/>
      <c r="BN219" s="42"/>
      <c r="BO219" s="42"/>
      <c r="BP219" s="42"/>
      <c r="BQ219" s="42"/>
      <c r="BR219" s="42"/>
      <c r="BS219" s="42"/>
    </row>
    <row r="220" spans="39:71" ht="15" customHeight="1">
      <c r="AM220" s="210"/>
      <c r="AN220" s="211"/>
      <c r="AO220" s="210"/>
      <c r="AP220" s="210"/>
      <c r="AQ220" s="210"/>
      <c r="AR220" s="210"/>
      <c r="AS220" s="42"/>
      <c r="AT220" s="42"/>
      <c r="AU220" s="42"/>
      <c r="AV220" s="42"/>
      <c r="AW220" s="42"/>
      <c r="AX220" s="42"/>
      <c r="AY220" s="42"/>
      <c r="AZ220" s="42"/>
      <c r="BA220" s="42"/>
      <c r="BB220" s="42"/>
      <c r="BC220" s="42"/>
      <c r="BD220" s="42"/>
      <c r="BE220" s="42"/>
      <c r="BF220" s="42"/>
      <c r="BG220" s="42"/>
      <c r="BH220" s="42"/>
      <c r="BI220" s="42"/>
      <c r="BJ220" s="42"/>
      <c r="BK220" s="42"/>
      <c r="BL220" s="42"/>
      <c r="BM220" s="42"/>
      <c r="BN220" s="42"/>
      <c r="BO220" s="42"/>
      <c r="BP220" s="42"/>
      <c r="BQ220" s="42"/>
      <c r="BR220" s="42"/>
      <c r="BS220" s="42"/>
    </row>
    <row r="221" spans="39:71" ht="15" customHeight="1">
      <c r="AM221" s="211"/>
      <c r="AN221" s="211"/>
      <c r="AO221" s="210"/>
      <c r="AP221" s="210"/>
      <c r="AQ221" s="210"/>
      <c r="AR221" s="210"/>
      <c r="AS221" s="42"/>
      <c r="AT221" s="42"/>
      <c r="AU221" s="42"/>
      <c r="AV221" s="42"/>
      <c r="AW221" s="42"/>
      <c r="AX221" s="42"/>
      <c r="AY221" s="42"/>
      <c r="AZ221" s="42"/>
      <c r="BA221" s="42"/>
      <c r="BB221" s="42"/>
      <c r="BC221" s="42"/>
      <c r="BD221" s="42"/>
      <c r="BE221" s="42"/>
      <c r="BF221" s="42"/>
      <c r="BG221" s="42"/>
      <c r="BH221" s="42"/>
      <c r="BI221" s="42"/>
      <c r="BJ221" s="42"/>
      <c r="BK221" s="42"/>
      <c r="BL221" s="42"/>
      <c r="BM221" s="42"/>
      <c r="BN221" s="42"/>
      <c r="BO221" s="42"/>
      <c r="BP221" s="42"/>
      <c r="BQ221" s="42"/>
      <c r="BR221" s="42"/>
      <c r="BS221" s="42"/>
    </row>
    <row r="222" spans="39:71" ht="15" customHeight="1">
      <c r="AM222" s="210"/>
      <c r="AN222" s="211"/>
      <c r="AO222" s="210"/>
      <c r="AP222" s="210"/>
      <c r="AQ222" s="210"/>
      <c r="AR222" s="210"/>
      <c r="AS222" s="42"/>
      <c r="AT222" s="42"/>
      <c r="AU222" s="42"/>
      <c r="AV222" s="42"/>
      <c r="AW222" s="42"/>
      <c r="AX222" s="42"/>
      <c r="AY222" s="42"/>
      <c r="AZ222" s="42"/>
      <c r="BA222" s="42"/>
      <c r="BB222" s="42"/>
      <c r="BC222" s="42"/>
      <c r="BD222" s="42"/>
      <c r="BE222" s="42"/>
      <c r="BF222" s="42"/>
      <c r="BG222" s="42"/>
      <c r="BH222" s="42"/>
      <c r="BI222" s="42"/>
      <c r="BJ222" s="42"/>
      <c r="BK222" s="42"/>
      <c r="BL222" s="42"/>
      <c r="BM222" s="42"/>
      <c r="BN222" s="42"/>
      <c r="BO222" s="42"/>
      <c r="BP222" s="42"/>
      <c r="BQ222" s="42"/>
      <c r="BR222" s="42"/>
      <c r="BS222" s="42"/>
    </row>
  </sheetData>
  <sheetProtection algorithmName="SHA-512" hashValue="tJfYlKYyajKxwQCsv3+jykxDJGkWxdUrUm36p85rKVSzE92sWlxLT1861rCZfvLNM7K1HlzoS2U+9kzckAYUEQ==" saltValue="U5kJZsXIGWW91rux5urqSQ==" spinCount="100000" sheet="1" objects="1" scenarios="1"/>
  <mergeCells count="109">
    <mergeCell ref="AB135:AF135"/>
    <mergeCell ref="AB136:AF136"/>
    <mergeCell ref="C144:AF144"/>
    <mergeCell ref="A147:AG147"/>
    <mergeCell ref="E149:F149"/>
    <mergeCell ref="H149:I149"/>
    <mergeCell ref="K149:L149"/>
    <mergeCell ref="T149:AF149"/>
    <mergeCell ref="J141:AF141"/>
    <mergeCell ref="AB129:AF129"/>
    <mergeCell ref="AB130:AF130"/>
    <mergeCell ref="AB131:AF131"/>
    <mergeCell ref="AB132:AF132"/>
    <mergeCell ref="AB133:AF133"/>
    <mergeCell ref="AB134:AF134"/>
    <mergeCell ref="AB122:AF122"/>
    <mergeCell ref="AB123:AF123"/>
    <mergeCell ref="AB124:AF124"/>
    <mergeCell ref="AA126:AG126"/>
    <mergeCell ref="AB127:AF127"/>
    <mergeCell ref="AB128:AF128"/>
    <mergeCell ref="AB116:AF116"/>
    <mergeCell ref="AB117:AF117"/>
    <mergeCell ref="AB118:AF118"/>
    <mergeCell ref="AB119:AF119"/>
    <mergeCell ref="AB120:AF120"/>
    <mergeCell ref="AB121:AF121"/>
    <mergeCell ref="AB108:AF108"/>
    <mergeCell ref="AB109:AF109"/>
    <mergeCell ref="AB110:AF110"/>
    <mergeCell ref="AB111:AF111"/>
    <mergeCell ref="AA114:AG114"/>
    <mergeCell ref="AB115:AF115"/>
    <mergeCell ref="AB101:AF101"/>
    <mergeCell ref="AB102:AF102"/>
    <mergeCell ref="AA104:AG104"/>
    <mergeCell ref="AB105:AF105"/>
    <mergeCell ref="AB106:AF106"/>
    <mergeCell ref="AB107:AF107"/>
    <mergeCell ref="AA95:AG95"/>
    <mergeCell ref="AB96:AF96"/>
    <mergeCell ref="AB97:AF97"/>
    <mergeCell ref="AB98:AF98"/>
    <mergeCell ref="AB99:AF99"/>
    <mergeCell ref="AB100:AF100"/>
    <mergeCell ref="AB88:AF88"/>
    <mergeCell ref="AB89:AF89"/>
    <mergeCell ref="AB90:AF90"/>
    <mergeCell ref="AB91:AF91"/>
    <mergeCell ref="AB92:AF92"/>
    <mergeCell ref="AB93:AF93"/>
    <mergeCell ref="AB81:AF81"/>
    <mergeCell ref="AB82:AF82"/>
    <mergeCell ref="AB83:AF83"/>
    <mergeCell ref="AB84:AF84"/>
    <mergeCell ref="AA86:AG86"/>
    <mergeCell ref="AB87:AF87"/>
    <mergeCell ref="AB73:AF73"/>
    <mergeCell ref="AB74:AF74"/>
    <mergeCell ref="AB75:AF75"/>
    <mergeCell ref="AB78:AF78"/>
    <mergeCell ref="AB79:AF79"/>
    <mergeCell ref="AB80:AF80"/>
    <mergeCell ref="AB50:AF50"/>
    <mergeCell ref="AB51:AF51"/>
    <mergeCell ref="AB69:AF69"/>
    <mergeCell ref="AB70:AF70"/>
    <mergeCell ref="AB71:AF71"/>
    <mergeCell ref="AB72:AF72"/>
    <mergeCell ref="AB40:AF40"/>
    <mergeCell ref="AB41:AF41"/>
    <mergeCell ref="AB42:AF42"/>
    <mergeCell ref="AB47:AF47"/>
    <mergeCell ref="AB48:AF48"/>
    <mergeCell ref="AB49:AF49"/>
    <mergeCell ref="AB36:AF36"/>
    <mergeCell ref="R37:V37"/>
    <mergeCell ref="X37:Z37"/>
    <mergeCell ref="AC37:AE37"/>
    <mergeCell ref="AB38:AF38"/>
    <mergeCell ref="AB39:AF39"/>
    <mergeCell ref="C35:AA35"/>
    <mergeCell ref="AB35:AF35"/>
    <mergeCell ref="B21:D21"/>
    <mergeCell ref="E21:F21"/>
    <mergeCell ref="H21:I21"/>
    <mergeCell ref="O21:P21"/>
    <mergeCell ref="R21:S21"/>
    <mergeCell ref="V21:Y21"/>
    <mergeCell ref="B10:C10"/>
    <mergeCell ref="D10:Z10"/>
    <mergeCell ref="B16:D16"/>
    <mergeCell ref="E16:F16"/>
    <mergeCell ref="H16:I16"/>
    <mergeCell ref="O16:P16"/>
    <mergeCell ref="R16:S16"/>
    <mergeCell ref="V16:Y16"/>
    <mergeCell ref="V5:AG5"/>
    <mergeCell ref="B9:C9"/>
    <mergeCell ref="D9:Z9"/>
    <mergeCell ref="Q5:U5"/>
    <mergeCell ref="A2:R2"/>
    <mergeCell ref="S2:T2"/>
    <mergeCell ref="X27:Y27"/>
    <mergeCell ref="AB33:AF33"/>
    <mergeCell ref="B34:W34"/>
    <mergeCell ref="AB34:AF34"/>
    <mergeCell ref="Q4:U4"/>
    <mergeCell ref="V4:AG4"/>
  </mergeCells>
  <phoneticPr fontId="1"/>
  <conditionalFormatting sqref="B36:AG39">
    <cfRule type="expression" dxfId="16" priority="1">
      <formula>$AI$27=FALSE</formula>
    </cfRule>
  </conditionalFormatting>
  <conditionalFormatting sqref="AA61:AE61">
    <cfRule type="containsText" dxfId="15" priority="2" operator="containsText" text="問題あり">
      <formula>NOT(ISERROR(SEARCH("問題あり",AA61)))</formula>
    </cfRule>
  </conditionalFormatting>
  <dataValidations count="1">
    <dataValidation type="list" allowBlank="1" showInputMessage="1" showErrorMessage="1" sqref="R16:S18 H16:I18 R21:S21 H21:I21" xr:uid="{8DC7F4E8-4A22-4565-B62C-34A9966EB7FD}">
      <formula1>"   ,1,2,3,4,5,6,7,8,9,10,11,12"</formula1>
    </dataValidation>
  </dataValidations>
  <printOptions horizontalCentered="1"/>
  <pageMargins left="0.23622047244094491" right="0.23622047244094491" top="0.74803149606299213" bottom="0.74803149606299213" header="0.31496062992125984" footer="0.31496062992125984"/>
  <pageSetup paperSize="9" scale="77" fitToHeight="0" orientation="portrait" r:id="rId1"/>
  <rowBreaks count="2" manualBreakCount="2">
    <brk id="60" max="32" man="1"/>
    <brk id="150"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35841" r:id="rId4" name="Check Box 1">
              <controlPr defaultSize="0" autoFill="0" autoLine="0" autoPict="0">
                <anchor moveWithCells="1">
                  <from>
                    <xdr:col>1</xdr:col>
                    <xdr:colOff>28575</xdr:colOff>
                    <xdr:row>139</xdr:row>
                    <xdr:rowOff>19050</xdr:rowOff>
                  </from>
                  <to>
                    <xdr:col>2</xdr:col>
                    <xdr:colOff>28575</xdr:colOff>
                    <xdr:row>140</xdr:row>
                    <xdr:rowOff>0</xdr:rowOff>
                  </to>
                </anchor>
              </controlPr>
            </control>
          </mc:Choice>
        </mc:AlternateContent>
        <mc:AlternateContent xmlns:mc="http://schemas.openxmlformats.org/markup-compatibility/2006">
          <mc:Choice Requires="x14">
            <control shapeId="35842" r:id="rId5" name="Check Box 2">
              <controlPr defaultSize="0" autoFill="0" autoLine="0" autoPict="0">
                <anchor moveWithCells="1">
                  <from>
                    <xdr:col>1</xdr:col>
                    <xdr:colOff>28575</xdr:colOff>
                    <xdr:row>140</xdr:row>
                    <xdr:rowOff>28575</xdr:rowOff>
                  </from>
                  <to>
                    <xdr:col>2</xdr:col>
                    <xdr:colOff>28575</xdr:colOff>
                    <xdr:row>141</xdr:row>
                    <xdr:rowOff>19050</xdr:rowOff>
                  </to>
                </anchor>
              </controlPr>
            </control>
          </mc:Choice>
        </mc:AlternateContent>
        <mc:AlternateContent xmlns:mc="http://schemas.openxmlformats.org/markup-compatibility/2006">
          <mc:Choice Requires="x14">
            <control shapeId="35843" r:id="rId6" name="Check Box 3">
              <controlPr defaultSize="0" autoFill="0" autoLine="0" autoPict="0">
                <anchor moveWithCells="1">
                  <from>
                    <xdr:col>11</xdr:col>
                    <xdr:colOff>57150</xdr:colOff>
                    <xdr:row>139</xdr:row>
                    <xdr:rowOff>19050</xdr:rowOff>
                  </from>
                  <to>
                    <xdr:col>12</xdr:col>
                    <xdr:colOff>57150</xdr:colOff>
                    <xdr:row>140</xdr:row>
                    <xdr:rowOff>0</xdr:rowOff>
                  </to>
                </anchor>
              </controlPr>
            </control>
          </mc:Choice>
        </mc:AlternateContent>
        <mc:AlternateContent xmlns:mc="http://schemas.openxmlformats.org/markup-compatibility/2006">
          <mc:Choice Requires="x14">
            <control shapeId="35844" r:id="rId7" name="Option Button 4">
              <controlPr defaultSize="0" autoFill="0" autoLine="0" autoPict="0">
                <anchor moveWithCells="1">
                  <from>
                    <xdr:col>1</xdr:col>
                    <xdr:colOff>95250</xdr:colOff>
                    <xdr:row>7</xdr:row>
                    <xdr:rowOff>180975</xdr:rowOff>
                  </from>
                  <to>
                    <xdr:col>2</xdr:col>
                    <xdr:colOff>171450</xdr:colOff>
                    <xdr:row>9</xdr:row>
                    <xdr:rowOff>28575</xdr:rowOff>
                  </to>
                </anchor>
              </controlPr>
            </control>
          </mc:Choice>
        </mc:AlternateContent>
        <mc:AlternateContent xmlns:mc="http://schemas.openxmlformats.org/markup-compatibility/2006">
          <mc:Choice Requires="x14">
            <control shapeId="35845" r:id="rId8" name="Option Button 5">
              <controlPr defaultSize="0" autoFill="0" autoLine="0" autoPict="0">
                <anchor moveWithCells="1">
                  <from>
                    <xdr:col>1</xdr:col>
                    <xdr:colOff>95250</xdr:colOff>
                    <xdr:row>8</xdr:row>
                    <xdr:rowOff>180975</xdr:rowOff>
                  </from>
                  <to>
                    <xdr:col>2</xdr:col>
                    <xdr:colOff>171450</xdr:colOff>
                    <xdr:row>10</xdr:row>
                    <xdr:rowOff>28575</xdr:rowOff>
                  </to>
                </anchor>
              </controlPr>
            </control>
          </mc:Choice>
        </mc:AlternateContent>
        <mc:AlternateContent xmlns:mc="http://schemas.openxmlformats.org/markup-compatibility/2006">
          <mc:Choice Requires="x14">
            <control shapeId="35846" r:id="rId9" name="Check Box 6">
              <controlPr defaultSize="0" autoFill="0" autoLine="0" autoPict="0">
                <anchor moveWithCells="1">
                  <from>
                    <xdr:col>22</xdr:col>
                    <xdr:colOff>28575</xdr:colOff>
                    <xdr:row>26</xdr:row>
                    <xdr:rowOff>19050</xdr:rowOff>
                  </from>
                  <to>
                    <xdr:col>22</xdr:col>
                    <xdr:colOff>247650</xdr:colOff>
                    <xdr:row>26</xdr:row>
                    <xdr:rowOff>180975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0FEABD-8E0F-4E7C-82FE-5C9990D0CF69}">
  <sheetPr codeName="Sheet10">
    <tabColor theme="9" tint="0.79998168889431442"/>
    <pageSetUpPr fitToPage="1"/>
  </sheetPr>
  <dimension ref="A1:AR217"/>
  <sheetViews>
    <sheetView showGridLines="0" tabSelected="1" view="pageBreakPreview" zoomScaleNormal="100" zoomScaleSheetLayoutView="100" workbookViewId="0">
      <selection activeCell="V6" sqref="V6"/>
    </sheetView>
  </sheetViews>
  <sheetFormatPr defaultColWidth="8.75" defaultRowHeight="13.5" outlineLevelRow="1" outlineLevelCol="1"/>
  <cols>
    <col min="1" max="1" width="4.75" style="4" customWidth="1"/>
    <col min="2" max="2" width="2.75" style="4" customWidth="1"/>
    <col min="3" max="3" width="4.625" style="4" customWidth="1"/>
    <col min="4" max="33" width="3.5" style="4" customWidth="1"/>
    <col min="34" max="34" width="7" style="189" hidden="1" customWidth="1" outlineLevel="1"/>
    <col min="35" max="40" width="2.75" style="189" hidden="1" customWidth="1" outlineLevel="1"/>
    <col min="41" max="43" width="8.75" style="189" hidden="1" customWidth="1" outlineLevel="1"/>
    <col min="44" max="44" width="34.625" style="4" customWidth="1" collapsed="1"/>
    <col min="45" max="16384" width="8.75" style="4"/>
  </cols>
  <sheetData>
    <row r="1" spans="1:44" ht="16.149999999999999" customHeight="1">
      <c r="A1" s="3" t="s">
        <v>254</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R1" s="483" t="s">
        <v>1761</v>
      </c>
    </row>
    <row r="2" spans="1:44" ht="16.149999999999999" customHeight="1">
      <c r="A2" s="605" t="s">
        <v>433</v>
      </c>
      <c r="B2" s="605"/>
      <c r="C2" s="605"/>
      <c r="D2" s="605"/>
      <c r="E2" s="605"/>
      <c r="F2" s="605"/>
      <c r="G2" s="605"/>
      <c r="H2" s="605"/>
      <c r="I2" s="605"/>
      <c r="J2" s="605"/>
      <c r="K2" s="605"/>
      <c r="L2" s="605"/>
      <c r="M2" s="605"/>
      <c r="N2" s="605"/>
      <c r="O2" s="605"/>
      <c r="P2" s="605"/>
      <c r="Q2" s="605"/>
      <c r="R2" s="605"/>
      <c r="S2" s="605"/>
      <c r="T2" s="605"/>
      <c r="U2" s="606"/>
      <c r="V2" s="606"/>
      <c r="W2" s="657" t="s">
        <v>434</v>
      </c>
      <c r="X2" s="657"/>
      <c r="Y2" s="657"/>
      <c r="Z2" s="657"/>
      <c r="AA2" s="657"/>
      <c r="AB2" s="657"/>
      <c r="AC2" s="657"/>
      <c r="AD2" s="657"/>
      <c r="AE2" s="657"/>
      <c r="AF2" s="657"/>
      <c r="AG2" s="657"/>
    </row>
    <row r="3" spans="1:44" ht="7.15"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row>
    <row r="4" spans="1:44" ht="16.149999999999999" customHeight="1">
      <c r="X4" s="28"/>
      <c r="Y4" s="28"/>
      <c r="Z4" s="28"/>
      <c r="AA4" s="28"/>
      <c r="AB4" s="28"/>
      <c r="AC4" s="28"/>
      <c r="AD4" s="28"/>
      <c r="AE4" s="28"/>
      <c r="AF4" s="28"/>
      <c r="AG4" s="28"/>
    </row>
    <row r="5" spans="1:44" ht="16.149999999999999" customHeight="1">
      <c r="B5" s="265" t="s">
        <v>257</v>
      </c>
      <c r="C5" s="374"/>
      <c r="D5" s="374"/>
      <c r="E5" s="374"/>
      <c r="F5" s="374"/>
      <c r="G5" s="374"/>
      <c r="H5" s="374"/>
      <c r="I5" s="375"/>
      <c r="J5" s="729"/>
      <c r="K5" s="730"/>
      <c r="L5" s="730"/>
      <c r="M5" s="730"/>
      <c r="N5" s="730"/>
      <c r="O5" s="730"/>
      <c r="P5" s="730"/>
      <c r="Q5" s="730"/>
      <c r="R5" s="730"/>
      <c r="S5" s="731"/>
      <c r="X5" s="28"/>
      <c r="Y5" s="28"/>
      <c r="Z5" s="28"/>
      <c r="AA5" s="28"/>
      <c r="AB5" s="28"/>
      <c r="AC5" s="28"/>
      <c r="AD5" s="28"/>
      <c r="AE5" s="28"/>
      <c r="AF5" s="28"/>
      <c r="AG5" s="28"/>
    </row>
    <row r="6" spans="1:44" ht="16.149999999999999" customHeight="1" thickBot="1">
      <c r="B6" s="265" t="s">
        <v>258</v>
      </c>
      <c r="C6" s="265"/>
      <c r="D6" s="265"/>
      <c r="E6" s="265"/>
      <c r="F6" s="265"/>
      <c r="G6" s="265"/>
      <c r="H6" s="265"/>
      <c r="I6" s="379"/>
      <c r="J6" s="711"/>
      <c r="K6" s="712"/>
      <c r="L6" s="712"/>
      <c r="M6" s="712"/>
      <c r="N6" s="712"/>
      <c r="O6" s="712"/>
      <c r="P6" s="712"/>
      <c r="Q6" s="712"/>
      <c r="R6" s="712"/>
      <c r="S6" s="713"/>
      <c r="X6" s="28"/>
      <c r="Y6" s="28"/>
      <c r="Z6" s="28"/>
      <c r="AA6" s="28"/>
      <c r="AB6" s="28"/>
      <c r="AC6" s="28"/>
      <c r="AD6" s="28"/>
      <c r="AE6" s="28"/>
      <c r="AF6" s="28"/>
      <c r="AG6" s="28"/>
      <c r="AR6" s="4" t="s">
        <v>1928</v>
      </c>
    </row>
    <row r="7" spans="1:44" ht="16.149999999999999" customHeight="1" thickBot="1">
      <c r="B7" s="3" t="s">
        <v>1635</v>
      </c>
      <c r="C7" s="3"/>
      <c r="E7" s="3"/>
      <c r="F7" s="3" t="s">
        <v>1636</v>
      </c>
      <c r="G7" s="3"/>
      <c r="H7" s="3"/>
      <c r="I7" s="3"/>
      <c r="J7" s="711" t="s">
        <v>1927</v>
      </c>
      <c r="K7" s="712"/>
      <c r="L7" s="712"/>
      <c r="M7" s="712"/>
      <c r="N7" s="712"/>
      <c r="O7" s="712"/>
      <c r="P7" s="712"/>
      <c r="Q7" s="712"/>
      <c r="R7" s="712"/>
      <c r="S7" s="713"/>
      <c r="X7" s="28"/>
      <c r="Y7" s="28"/>
      <c r="Z7" s="28"/>
      <c r="AA7" s="28"/>
      <c r="AB7" s="28"/>
      <c r="AC7" s="28"/>
      <c r="AD7" s="28"/>
      <c r="AE7" s="28"/>
      <c r="AF7" s="28"/>
      <c r="AG7" s="28"/>
      <c r="AH7" s="489">
        <f>IFERROR(VLOOKUP(J7,リスト用!C:D,2,FALSE),"")</f>
        <v>0</v>
      </c>
      <c r="AR7" s="488">
        <f>HYPERLINK("mailto:"&amp;AH7,AH7)</f>
        <v>0</v>
      </c>
    </row>
    <row r="8" spans="1:44" ht="16.149999999999999" customHeight="1">
      <c r="B8" s="3"/>
      <c r="C8" s="3"/>
      <c r="E8" s="3"/>
      <c r="F8" s="3" t="s">
        <v>1638</v>
      </c>
      <c r="G8" s="3"/>
      <c r="H8" s="3"/>
      <c r="I8" s="3"/>
      <c r="J8" s="711"/>
      <c r="K8" s="712"/>
      <c r="L8" s="712"/>
      <c r="M8" s="712"/>
      <c r="N8" s="712"/>
      <c r="O8" s="712"/>
      <c r="P8" s="712"/>
      <c r="Q8" s="712"/>
      <c r="R8" s="712"/>
      <c r="S8" s="713"/>
      <c r="X8" s="28"/>
      <c r="Y8" s="28"/>
      <c r="Z8" s="28"/>
      <c r="AA8" s="28"/>
      <c r="AB8" s="28"/>
      <c r="AC8" s="28"/>
      <c r="AD8" s="28"/>
      <c r="AE8" s="28"/>
      <c r="AF8" s="28"/>
      <c r="AG8" s="28"/>
      <c r="AR8" s="189" t="s">
        <v>1936</v>
      </c>
    </row>
    <row r="9" spans="1:44" ht="16.149999999999999" customHeight="1">
      <c r="B9" s="3" t="s">
        <v>5</v>
      </c>
      <c r="C9" s="3"/>
      <c r="D9" s="3"/>
      <c r="E9" s="3"/>
      <c r="F9" s="3" t="s">
        <v>1639</v>
      </c>
      <c r="G9" s="3"/>
      <c r="H9" s="3"/>
      <c r="I9" s="3"/>
      <c r="J9" s="711"/>
      <c r="K9" s="712"/>
      <c r="L9" s="712"/>
      <c r="M9" s="712"/>
      <c r="N9" s="712"/>
      <c r="O9" s="712"/>
      <c r="P9" s="712"/>
      <c r="Q9" s="712"/>
      <c r="R9" s="712"/>
      <c r="S9" s="713"/>
      <c r="X9" s="28"/>
      <c r="Y9" s="28"/>
      <c r="Z9" s="28"/>
      <c r="AA9" s="28"/>
      <c r="AB9" s="28"/>
      <c r="AC9" s="28"/>
      <c r="AD9" s="28"/>
      <c r="AE9" s="28"/>
      <c r="AF9" s="28"/>
      <c r="AG9" s="28"/>
      <c r="AR9" s="541" t="s">
        <v>1945</v>
      </c>
    </row>
    <row r="10" spans="1:44" ht="16.149999999999999" customHeight="1">
      <c r="B10" s="3"/>
      <c r="C10" s="3"/>
      <c r="D10" s="3"/>
      <c r="E10" s="3"/>
      <c r="F10" s="3" t="s">
        <v>1640</v>
      </c>
      <c r="G10" s="3"/>
      <c r="H10" s="3"/>
      <c r="I10" s="3"/>
      <c r="J10" s="711"/>
      <c r="K10" s="712"/>
      <c r="L10" s="712"/>
      <c r="M10" s="712"/>
      <c r="N10" s="712"/>
      <c r="O10" s="712"/>
      <c r="P10" s="712"/>
      <c r="Q10" s="712"/>
      <c r="R10" s="712"/>
      <c r="S10" s="713"/>
      <c r="X10" s="28"/>
      <c r="Y10" s="28"/>
      <c r="Z10" s="28"/>
      <c r="AA10" s="28"/>
      <c r="AB10" s="28"/>
      <c r="AC10" s="28"/>
      <c r="AD10" s="28"/>
      <c r="AE10" s="28"/>
      <c r="AF10" s="28"/>
      <c r="AG10" s="28"/>
    </row>
    <row r="11" spans="1:44" ht="16.149999999999999" customHeight="1">
      <c r="X11" s="28"/>
      <c r="Y11" s="28"/>
      <c r="Z11" s="28"/>
      <c r="AA11" s="28"/>
      <c r="AB11" s="28"/>
      <c r="AC11" s="28"/>
      <c r="AD11" s="28"/>
      <c r="AE11" s="28"/>
      <c r="AF11" s="28"/>
      <c r="AG11" s="28"/>
    </row>
    <row r="12" spans="1:44" ht="16.149999999999999" customHeight="1">
      <c r="A12" s="2" t="s">
        <v>1643</v>
      </c>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row>
    <row r="13" spans="1:44" ht="16.149999999999999" hidden="1" customHeight="1" outlineLevel="1" thickBot="1">
      <c r="A13" s="285" t="s">
        <v>260</v>
      </c>
      <c r="B13" s="285"/>
      <c r="C13" s="285"/>
      <c r="D13" s="285"/>
      <c r="E13" s="285"/>
      <c r="F13" s="285"/>
      <c r="G13" s="285"/>
      <c r="H13" s="285"/>
      <c r="I13" s="285"/>
      <c r="J13" s="285"/>
      <c r="K13" s="285"/>
      <c r="L13" s="285"/>
      <c r="M13" s="285"/>
      <c r="N13" s="285"/>
      <c r="O13" s="285"/>
      <c r="P13" s="285"/>
      <c r="Q13" s="285"/>
      <c r="R13" s="285"/>
      <c r="S13" s="285"/>
      <c r="T13" s="285"/>
      <c r="U13" s="285"/>
      <c r="V13" s="285"/>
      <c r="W13" s="285"/>
      <c r="X13" s="285"/>
      <c r="Y13" s="285"/>
      <c r="Z13" s="285"/>
      <c r="AA13" s="3"/>
      <c r="AB13" s="3"/>
      <c r="AC13" s="3"/>
      <c r="AD13" s="3"/>
      <c r="AE13" s="3"/>
      <c r="AF13" s="3"/>
      <c r="AG13" s="3"/>
    </row>
    <row r="14" spans="1:44" ht="16.149999999999999" hidden="1" customHeight="1" outlineLevel="1" thickBot="1">
      <c r="A14" s="285"/>
      <c r="B14" s="723" t="s">
        <v>1546</v>
      </c>
      <c r="C14" s="724"/>
      <c r="D14" s="725" t="s">
        <v>261</v>
      </c>
      <c r="E14" s="726"/>
      <c r="F14" s="726"/>
      <c r="G14" s="726"/>
      <c r="H14" s="726"/>
      <c r="I14" s="726"/>
      <c r="J14" s="726"/>
      <c r="K14" s="726"/>
      <c r="L14" s="726"/>
      <c r="M14" s="726"/>
      <c r="N14" s="726"/>
      <c r="O14" s="726"/>
      <c r="P14" s="726"/>
      <c r="Q14" s="726"/>
      <c r="R14" s="726"/>
      <c r="S14" s="726"/>
      <c r="T14" s="726"/>
      <c r="U14" s="726"/>
      <c r="V14" s="726"/>
      <c r="W14" s="726"/>
      <c r="X14" s="726"/>
      <c r="Y14" s="726"/>
      <c r="Z14" s="726"/>
      <c r="AA14" s="3"/>
      <c r="AB14" s="3"/>
      <c r="AC14" s="3"/>
      <c r="AD14" s="3"/>
      <c r="AE14" s="3"/>
      <c r="AF14" s="3"/>
      <c r="AG14" s="3"/>
    </row>
    <row r="15" spans="1:44" ht="16.149999999999999" hidden="1" customHeight="1" outlineLevel="1" thickBot="1">
      <c r="A15" s="285"/>
      <c r="B15" s="723" t="s">
        <v>1546</v>
      </c>
      <c r="C15" s="724"/>
      <c r="D15" s="727" t="s">
        <v>262</v>
      </c>
      <c r="E15" s="728"/>
      <c r="F15" s="728"/>
      <c r="G15" s="728"/>
      <c r="H15" s="728"/>
      <c r="I15" s="728"/>
      <c r="J15" s="728"/>
      <c r="K15" s="728"/>
      <c r="L15" s="728"/>
      <c r="M15" s="728"/>
      <c r="N15" s="728"/>
      <c r="O15" s="728"/>
      <c r="P15" s="728"/>
      <c r="Q15" s="728"/>
      <c r="R15" s="728"/>
      <c r="S15" s="728"/>
      <c r="T15" s="728"/>
      <c r="U15" s="728"/>
      <c r="V15" s="728"/>
      <c r="W15" s="728"/>
      <c r="X15" s="728"/>
      <c r="Y15" s="728"/>
      <c r="Z15" s="728"/>
      <c r="AA15" s="3"/>
      <c r="AB15" s="3"/>
      <c r="AC15" s="3"/>
      <c r="AD15" s="3"/>
      <c r="AE15" s="3"/>
      <c r="AF15" s="3"/>
      <c r="AG15" s="3"/>
    </row>
    <row r="16" spans="1:44" ht="16.149999999999999" hidden="1" customHeight="1" outlineLevel="1">
      <c r="A16" s="2"/>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row>
    <row r="17" spans="1:44" ht="16.149999999999999" customHeight="1" collapsed="1" thickBot="1">
      <c r="A17" s="3" t="s">
        <v>1641</v>
      </c>
      <c r="B17" s="3"/>
      <c r="C17" s="3"/>
      <c r="D17" s="3"/>
      <c r="E17" s="3"/>
      <c r="F17" s="3"/>
      <c r="L17" s="3"/>
      <c r="M17" s="3"/>
      <c r="N17" s="3"/>
      <c r="O17" s="3"/>
      <c r="P17" s="3"/>
      <c r="Q17" s="3"/>
      <c r="R17" s="3"/>
      <c r="S17" s="3"/>
      <c r="T17" s="3"/>
      <c r="U17" s="3"/>
      <c r="V17" s="3"/>
      <c r="AE17" s="3"/>
      <c r="AF17" s="3"/>
      <c r="AG17" s="3"/>
    </row>
    <row r="18" spans="1:44" ht="16.149999999999999" customHeight="1" thickBot="1">
      <c r="B18" s="645" t="s">
        <v>15</v>
      </c>
      <c r="C18" s="667"/>
      <c r="D18" s="667"/>
      <c r="E18" s="619"/>
      <c r="F18" s="619"/>
      <c r="G18" s="20" t="s">
        <v>16</v>
      </c>
      <c r="H18" s="619"/>
      <c r="I18" s="619"/>
      <c r="J18" s="20" t="s">
        <v>264</v>
      </c>
      <c r="K18" s="20"/>
      <c r="L18" s="20" t="s">
        <v>265</v>
      </c>
      <c r="M18" s="20" t="s">
        <v>15</v>
      </c>
      <c r="N18" s="20"/>
      <c r="O18" s="619"/>
      <c r="P18" s="619"/>
      <c r="Q18" s="20" t="s">
        <v>16</v>
      </c>
      <c r="R18" s="619"/>
      <c r="S18" s="619"/>
      <c r="T18" s="21" t="s">
        <v>264</v>
      </c>
      <c r="V18" s="721">
        <f>IFERROR(IF(E18=O18,R18-H18+1,IF(O18-E18=1,12-H18+1+R18,IF(O18-E18=2,12-H18+1+R18+12,"エラー"))),1)</f>
        <v>1</v>
      </c>
      <c r="W18" s="721"/>
      <c r="X18" s="721"/>
      <c r="Y18" s="722"/>
      <c r="Z18" s="3" t="s">
        <v>266</v>
      </c>
      <c r="AA18" s="3"/>
      <c r="AG18" s="3"/>
      <c r="AR18" s="482" t="str">
        <f>IF(OR(V18&gt;12,V18&lt;0),"←終了月が開始月と同年度内となるように選択してください","")</f>
        <v/>
      </c>
    </row>
    <row r="19" spans="1:44" ht="16.149999999999999" customHeight="1">
      <c r="B19" s="28"/>
      <c r="C19" s="28"/>
      <c r="D19" s="28"/>
      <c r="E19" s="28"/>
      <c r="F19" s="28"/>
      <c r="G19" s="28"/>
      <c r="H19" s="28"/>
      <c r="I19" s="28"/>
      <c r="J19" s="28"/>
      <c r="K19" s="28"/>
      <c r="L19" s="28"/>
      <c r="M19" s="28"/>
      <c r="N19" s="28"/>
      <c r="O19" s="28"/>
      <c r="P19" s="28"/>
      <c r="Q19" s="28"/>
      <c r="R19" s="28"/>
      <c r="S19" s="28"/>
      <c r="T19" s="28"/>
      <c r="V19" s="270"/>
      <c r="W19" s="270"/>
      <c r="X19" s="270"/>
      <c r="Y19" s="270"/>
    </row>
    <row r="20" spans="1:44" ht="16.149999999999999" customHeight="1" thickBot="1">
      <c r="A20" s="3" t="s">
        <v>1642</v>
      </c>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row>
    <row r="21" spans="1:44" ht="16.149999999999999" customHeight="1" thickBot="1">
      <c r="A21" s="3"/>
      <c r="B21" s="645" t="s">
        <v>15</v>
      </c>
      <c r="C21" s="667"/>
      <c r="D21" s="667"/>
      <c r="E21" s="619"/>
      <c r="F21" s="619"/>
      <c r="G21" s="20" t="s">
        <v>16</v>
      </c>
      <c r="H21" s="619"/>
      <c r="I21" s="619"/>
      <c r="J21" s="20" t="s">
        <v>264</v>
      </c>
      <c r="K21" s="20"/>
      <c r="L21" s="20" t="s">
        <v>265</v>
      </c>
      <c r="M21" s="20" t="s">
        <v>15</v>
      </c>
      <c r="N21" s="20"/>
      <c r="O21" s="619"/>
      <c r="P21" s="619"/>
      <c r="Q21" s="20" t="s">
        <v>16</v>
      </c>
      <c r="R21" s="619"/>
      <c r="S21" s="619"/>
      <c r="T21" s="21" t="s">
        <v>264</v>
      </c>
      <c r="V21" s="721">
        <f>IFERROR(IF(E21=O21,R21-H21+1,IF(O21-E21=1,12-H21+1+R21,IF(O21-E21=2,12-H21+1+R21+12,"エラー"))),1)</f>
        <v>1</v>
      </c>
      <c r="W21" s="721"/>
      <c r="X21" s="721"/>
      <c r="Y21" s="722"/>
      <c r="Z21" s="3" t="s">
        <v>266</v>
      </c>
      <c r="AA21" s="3"/>
      <c r="AG21" s="3"/>
      <c r="AR21" s="482" t="str">
        <f>IF(OR(V21&gt;12,V21&lt;0),"←終了月が開始月と同年度内となるように選択してください","")</f>
        <v/>
      </c>
    </row>
    <row r="22" spans="1:44" ht="16.149999999999999" customHeight="1">
      <c r="A22" s="3"/>
      <c r="B22" s="158"/>
      <c r="D22" s="28"/>
      <c r="E22" s="28"/>
      <c r="G22" s="28"/>
      <c r="H22" s="28"/>
      <c r="N22" s="28"/>
      <c r="O22" s="28"/>
      <c r="Q22" s="28"/>
      <c r="R22" s="28"/>
      <c r="U22" s="3"/>
      <c r="AB22" s="3"/>
      <c r="AC22" s="3"/>
      <c r="AD22" s="3"/>
      <c r="AE22" s="3"/>
      <c r="AF22" s="3"/>
      <c r="AG22" s="3"/>
    </row>
    <row r="23" spans="1:44" ht="16.149999999999999" customHeight="1" thickBot="1">
      <c r="A23" s="2" t="s">
        <v>1644</v>
      </c>
      <c r="B23" s="2"/>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row>
    <row r="24" spans="1:44" ht="16.149999999999999" hidden="1" customHeight="1" outlineLevel="1">
      <c r="A24" s="491" t="s">
        <v>435</v>
      </c>
      <c r="B24" s="492"/>
      <c r="C24" s="492"/>
      <c r="D24" s="492"/>
      <c r="E24" s="492"/>
      <c r="F24" s="492"/>
      <c r="G24" s="492"/>
      <c r="H24" s="492"/>
      <c r="I24" s="492"/>
      <c r="J24" s="492"/>
      <c r="K24" s="301"/>
      <c r="L24" s="492"/>
      <c r="M24" s="492"/>
      <c r="N24" s="492"/>
      <c r="O24" s="492"/>
      <c r="P24" s="492"/>
      <c r="Q24" s="492"/>
      <c r="R24" s="714"/>
      <c r="S24" s="715"/>
      <c r="T24" s="715"/>
      <c r="U24" s="715"/>
      <c r="V24" s="715"/>
      <c r="W24" s="715"/>
      <c r="X24" s="715"/>
      <c r="Y24" s="493"/>
      <c r="Z24" s="493"/>
      <c r="AA24" s="493"/>
      <c r="AB24" s="493"/>
      <c r="AC24" s="716"/>
      <c r="AD24" s="716"/>
      <c r="AE24" s="716"/>
      <c r="AF24" s="716"/>
      <c r="AG24" s="494"/>
    </row>
    <row r="25" spans="1:44" ht="16.149999999999999" hidden="1" customHeight="1" outlineLevel="1">
      <c r="A25" s="495"/>
      <c r="B25" s="703" t="s">
        <v>436</v>
      </c>
      <c r="C25" s="703"/>
      <c r="D25" s="703"/>
      <c r="E25" s="703"/>
      <c r="F25" s="703"/>
      <c r="G25" s="703"/>
      <c r="H25" s="703"/>
      <c r="I25" s="703"/>
      <c r="J25" s="703"/>
      <c r="K25" s="703"/>
      <c r="L25" s="703"/>
      <c r="M25" s="703"/>
      <c r="N25" s="703"/>
      <c r="O25" s="703"/>
      <c r="P25" s="703"/>
      <c r="Q25" s="703"/>
      <c r="R25" s="703"/>
      <c r="S25" s="704" t="s">
        <v>437</v>
      </c>
      <c r="T25" s="705"/>
      <c r="U25" s="705"/>
      <c r="V25" s="705"/>
      <c r="W25" s="705"/>
      <c r="X25" s="705"/>
      <c r="Y25" s="705"/>
      <c r="Z25" s="705"/>
      <c r="AA25" s="717"/>
      <c r="AB25" s="704" t="s">
        <v>113</v>
      </c>
      <c r="AC25" s="705"/>
      <c r="AD25" s="705"/>
      <c r="AE25" s="705"/>
      <c r="AF25" s="705"/>
      <c r="AG25" s="706"/>
    </row>
    <row r="26" spans="1:44" ht="16.149999999999999" hidden="1" customHeight="1" outlineLevel="1">
      <c r="A26" s="495"/>
      <c r="B26" s="496" t="s">
        <v>438</v>
      </c>
      <c r="C26" s="497" t="s">
        <v>15</v>
      </c>
      <c r="D26" s="700" t="str">
        <f>IF('別添_計画書（病院及び有床診療所）'!E21=0,"",'別添_計画書（病院及び有床診療所）'!E21)</f>
        <v/>
      </c>
      <c r="E26" s="700"/>
      <c r="F26" s="498" t="s">
        <v>16</v>
      </c>
      <c r="G26" s="700" t="str">
        <f>IF('別添_計画書（病院及び有床診療所）'!H21=0,"",'別添_計画書（病院及び有床診療所）'!H21)</f>
        <v/>
      </c>
      <c r="H26" s="700"/>
      <c r="I26" s="498" t="s">
        <v>264</v>
      </c>
      <c r="J26" s="498" t="s">
        <v>439</v>
      </c>
      <c r="K26" s="498" t="s">
        <v>440</v>
      </c>
      <c r="L26" s="498"/>
      <c r="M26" s="708"/>
      <c r="N26" s="708"/>
      <c r="O26" s="499" t="s">
        <v>16</v>
      </c>
      <c r="P26" s="708"/>
      <c r="Q26" s="708"/>
      <c r="R26" s="500" t="s">
        <v>264</v>
      </c>
      <c r="S26" s="497"/>
      <c r="T26" s="718" t="str">
        <f>'別添_計画書（病院及び有床診療所）'!P31</f>
        <v>算定不可</v>
      </c>
      <c r="U26" s="718"/>
      <c r="V26" s="718"/>
      <c r="W26" s="718"/>
      <c r="X26" s="718"/>
      <c r="Y26" s="718"/>
      <c r="Z26" s="718"/>
      <c r="AA26" s="498"/>
      <c r="AB26" s="302"/>
      <c r="AC26" s="710" t="str">
        <f>IFERROR(IF(T26="","-",VLOOKUP(T26,'リスト（入院）'!C:D,2,FALSE)),"-")</f>
        <v>-</v>
      </c>
      <c r="AD26" s="710"/>
      <c r="AE26" s="710"/>
      <c r="AF26" s="710"/>
      <c r="AG26" s="501" t="s">
        <v>276</v>
      </c>
    </row>
    <row r="27" spans="1:44" ht="16.149999999999999" hidden="1" customHeight="1" outlineLevel="1">
      <c r="A27" s="495"/>
      <c r="B27" s="496" t="s">
        <v>441</v>
      </c>
      <c r="C27" s="497" t="s">
        <v>15</v>
      </c>
      <c r="D27" s="708"/>
      <c r="E27" s="708"/>
      <c r="F27" s="498" t="s">
        <v>16</v>
      </c>
      <c r="G27" s="708"/>
      <c r="H27" s="708"/>
      <c r="I27" s="498" t="s">
        <v>264</v>
      </c>
      <c r="J27" s="498" t="s">
        <v>439</v>
      </c>
      <c r="K27" s="498" t="s">
        <v>440</v>
      </c>
      <c r="L27" s="498"/>
      <c r="M27" s="708"/>
      <c r="N27" s="708"/>
      <c r="O27" s="499" t="s">
        <v>16</v>
      </c>
      <c r="P27" s="708"/>
      <c r="Q27" s="708"/>
      <c r="R27" s="500" t="s">
        <v>264</v>
      </c>
      <c r="S27" s="497"/>
      <c r="T27" s="709"/>
      <c r="U27" s="709"/>
      <c r="V27" s="709"/>
      <c r="W27" s="709"/>
      <c r="X27" s="709"/>
      <c r="Y27" s="709"/>
      <c r="Z27" s="709"/>
      <c r="AA27" s="498"/>
      <c r="AB27" s="302"/>
      <c r="AC27" s="710" t="str">
        <f>IFERROR(IF(T27="","-",VLOOKUP(T27,'リスト（入院）'!C:D,2,FALSE)),"-")</f>
        <v>-</v>
      </c>
      <c r="AD27" s="710"/>
      <c r="AE27" s="710"/>
      <c r="AF27" s="710"/>
      <c r="AG27" s="501" t="s">
        <v>276</v>
      </c>
    </row>
    <row r="28" spans="1:44" ht="16.149999999999999" hidden="1" customHeight="1" outlineLevel="1">
      <c r="A28" s="495"/>
      <c r="B28" s="496" t="s">
        <v>442</v>
      </c>
      <c r="C28" s="497" t="s">
        <v>15</v>
      </c>
      <c r="D28" s="708"/>
      <c r="E28" s="708"/>
      <c r="F28" s="498" t="s">
        <v>16</v>
      </c>
      <c r="G28" s="708"/>
      <c r="H28" s="708"/>
      <c r="I28" s="498" t="s">
        <v>264</v>
      </c>
      <c r="J28" s="498" t="s">
        <v>439</v>
      </c>
      <c r="K28" s="498" t="s">
        <v>440</v>
      </c>
      <c r="L28" s="498"/>
      <c r="M28" s="708"/>
      <c r="N28" s="708"/>
      <c r="O28" s="499" t="s">
        <v>16</v>
      </c>
      <c r="P28" s="708"/>
      <c r="Q28" s="708"/>
      <c r="R28" s="500" t="s">
        <v>264</v>
      </c>
      <c r="S28" s="497"/>
      <c r="T28" s="709"/>
      <c r="U28" s="709"/>
      <c r="V28" s="709"/>
      <c r="W28" s="709"/>
      <c r="X28" s="709"/>
      <c r="Y28" s="709"/>
      <c r="Z28" s="709"/>
      <c r="AA28" s="498"/>
      <c r="AB28" s="302"/>
      <c r="AC28" s="710" t="str">
        <f>IFERROR(IF(T28="","-",VLOOKUP(T28,'リスト（入院）'!C:D,2,FALSE)),"-")</f>
        <v>-</v>
      </c>
      <c r="AD28" s="710"/>
      <c r="AE28" s="710"/>
      <c r="AF28" s="710"/>
      <c r="AG28" s="501" t="s">
        <v>276</v>
      </c>
    </row>
    <row r="29" spans="1:44" ht="16.149999999999999" hidden="1" customHeight="1" outlineLevel="1">
      <c r="A29" s="495"/>
      <c r="B29" s="502" t="s">
        <v>443</v>
      </c>
      <c r="C29" s="497" t="s">
        <v>15</v>
      </c>
      <c r="D29" s="708"/>
      <c r="E29" s="708"/>
      <c r="F29" s="498" t="s">
        <v>16</v>
      </c>
      <c r="G29" s="708"/>
      <c r="H29" s="708"/>
      <c r="I29" s="498" t="s">
        <v>264</v>
      </c>
      <c r="J29" s="498" t="s">
        <v>439</v>
      </c>
      <c r="K29" s="498" t="s">
        <v>440</v>
      </c>
      <c r="L29" s="498"/>
      <c r="M29" s="708"/>
      <c r="N29" s="708"/>
      <c r="O29" s="499" t="s">
        <v>16</v>
      </c>
      <c r="P29" s="708"/>
      <c r="Q29" s="708"/>
      <c r="R29" s="500" t="s">
        <v>264</v>
      </c>
      <c r="S29" s="497"/>
      <c r="T29" s="709"/>
      <c r="U29" s="709"/>
      <c r="V29" s="709"/>
      <c r="W29" s="709"/>
      <c r="X29" s="709"/>
      <c r="Y29" s="709"/>
      <c r="Z29" s="709"/>
      <c r="AA29" s="498"/>
      <c r="AB29" s="302"/>
      <c r="AC29" s="710" t="str">
        <f>IFERROR(IF(T29="","-",VLOOKUP(T29,'リスト（入院）'!C:D,2,FALSE)),"-")</f>
        <v>-</v>
      </c>
      <c r="AD29" s="710"/>
      <c r="AE29" s="710"/>
      <c r="AF29" s="710"/>
      <c r="AG29" s="501" t="s">
        <v>276</v>
      </c>
    </row>
    <row r="30" spans="1:44" ht="16.149999999999999" hidden="1" customHeight="1" outlineLevel="1">
      <c r="A30" s="503" t="s">
        <v>444</v>
      </c>
      <c r="B30" s="303"/>
      <c r="C30" s="303"/>
      <c r="D30" s="303"/>
      <c r="E30" s="303"/>
      <c r="F30" s="303"/>
      <c r="G30" s="303"/>
      <c r="H30" s="303"/>
      <c r="I30" s="303"/>
      <c r="J30" s="303"/>
      <c r="K30" s="303"/>
      <c r="L30" s="303"/>
      <c r="M30" s="303"/>
      <c r="N30" s="303"/>
      <c r="O30" s="303"/>
      <c r="P30" s="303"/>
      <c r="Q30" s="303"/>
      <c r="R30" s="303"/>
      <c r="S30" s="303"/>
      <c r="T30" s="303"/>
      <c r="U30" s="303"/>
      <c r="V30" s="303"/>
      <c r="W30" s="303"/>
      <c r="X30" s="303"/>
      <c r="Y30" s="303"/>
      <c r="Z30" s="303"/>
      <c r="AA30" s="303"/>
      <c r="AB30" s="303"/>
      <c r="AC30" s="707"/>
      <c r="AD30" s="707"/>
      <c r="AE30" s="707"/>
      <c r="AF30" s="707"/>
      <c r="AG30" s="501"/>
    </row>
    <row r="31" spans="1:44" ht="16.149999999999999" hidden="1" customHeight="1" outlineLevel="1">
      <c r="A31" s="495"/>
      <c r="B31" s="703" t="s">
        <v>436</v>
      </c>
      <c r="C31" s="703"/>
      <c r="D31" s="703"/>
      <c r="E31" s="703"/>
      <c r="F31" s="703"/>
      <c r="G31" s="703"/>
      <c r="H31" s="703"/>
      <c r="I31" s="703"/>
      <c r="J31" s="703"/>
      <c r="K31" s="703"/>
      <c r="L31" s="703"/>
      <c r="M31" s="703"/>
      <c r="N31" s="703"/>
      <c r="O31" s="703"/>
      <c r="P31" s="703"/>
      <c r="Q31" s="703"/>
      <c r="R31" s="703"/>
      <c r="S31" s="703"/>
      <c r="T31" s="703"/>
      <c r="U31" s="703"/>
      <c r="V31" s="703"/>
      <c r="W31" s="703"/>
      <c r="X31" s="703"/>
      <c r="Y31" s="703"/>
      <c r="Z31" s="703"/>
      <c r="AA31" s="703"/>
      <c r="AB31" s="704" t="s">
        <v>445</v>
      </c>
      <c r="AC31" s="705"/>
      <c r="AD31" s="705"/>
      <c r="AE31" s="705"/>
      <c r="AF31" s="705"/>
      <c r="AG31" s="706"/>
    </row>
    <row r="32" spans="1:44" ht="16.149999999999999" hidden="1" customHeight="1" outlineLevel="1">
      <c r="A32" s="495"/>
      <c r="B32" s="496" t="s">
        <v>438</v>
      </c>
      <c r="C32" s="497" t="s">
        <v>15</v>
      </c>
      <c r="D32" s="700" t="str">
        <f>IF(D26="","",D26)</f>
        <v/>
      </c>
      <c r="E32" s="700"/>
      <c r="F32" s="498" t="s">
        <v>16</v>
      </c>
      <c r="G32" s="700" t="str">
        <f>IF(G26="","",G26)</f>
        <v/>
      </c>
      <c r="H32" s="700"/>
      <c r="I32" s="498" t="s">
        <v>264</v>
      </c>
      <c r="J32" s="498" t="s">
        <v>439</v>
      </c>
      <c r="K32" s="498" t="s">
        <v>440</v>
      </c>
      <c r="L32" s="498"/>
      <c r="M32" s="700" t="str">
        <f>IF(M26="","",M26)</f>
        <v/>
      </c>
      <c r="N32" s="700"/>
      <c r="O32" s="499" t="s">
        <v>16</v>
      </c>
      <c r="P32" s="700" t="str">
        <f>IF(P26="","",P26)</f>
        <v/>
      </c>
      <c r="Q32" s="700"/>
      <c r="R32" s="499" t="s">
        <v>264</v>
      </c>
      <c r="S32" s="359"/>
      <c r="T32" s="359"/>
      <c r="U32" s="359"/>
      <c r="V32" s="359"/>
      <c r="W32" s="359"/>
      <c r="X32" s="359"/>
      <c r="Y32" s="359"/>
      <c r="Z32" s="359"/>
      <c r="AA32" s="504"/>
      <c r="AB32" s="302"/>
      <c r="AC32" s="684"/>
      <c r="AD32" s="684"/>
      <c r="AE32" s="684"/>
      <c r="AF32" s="684"/>
      <c r="AG32" s="501" t="s">
        <v>278</v>
      </c>
    </row>
    <row r="33" spans="1:43" ht="16.149999999999999" hidden="1" customHeight="1" outlineLevel="1">
      <c r="A33" s="495"/>
      <c r="B33" s="496" t="s">
        <v>441</v>
      </c>
      <c r="C33" s="497" t="s">
        <v>15</v>
      </c>
      <c r="D33" s="700" t="str">
        <f>IF(D27="","",D27)</f>
        <v/>
      </c>
      <c r="E33" s="700"/>
      <c r="F33" s="498" t="s">
        <v>16</v>
      </c>
      <c r="G33" s="700" t="str">
        <f>IF(G27="","",G27)</f>
        <v/>
      </c>
      <c r="H33" s="700"/>
      <c r="I33" s="498" t="s">
        <v>264</v>
      </c>
      <c r="J33" s="498" t="s">
        <v>439</v>
      </c>
      <c r="K33" s="498" t="s">
        <v>440</v>
      </c>
      <c r="L33" s="498"/>
      <c r="M33" s="700" t="str">
        <f>IF(M27="","",M27)</f>
        <v/>
      </c>
      <c r="N33" s="700"/>
      <c r="O33" s="499" t="s">
        <v>16</v>
      </c>
      <c r="P33" s="700" t="str">
        <f>IF(P27="","",P27)</f>
        <v/>
      </c>
      <c r="Q33" s="700"/>
      <c r="R33" s="499" t="s">
        <v>264</v>
      </c>
      <c r="S33" s="359"/>
      <c r="T33" s="359"/>
      <c r="U33" s="359"/>
      <c r="V33" s="359"/>
      <c r="W33" s="359"/>
      <c r="X33" s="359"/>
      <c r="Y33" s="359"/>
      <c r="Z33" s="359"/>
      <c r="AA33" s="504"/>
      <c r="AB33" s="302"/>
      <c r="AC33" s="684"/>
      <c r="AD33" s="684"/>
      <c r="AE33" s="684"/>
      <c r="AF33" s="684"/>
      <c r="AG33" s="501" t="s">
        <v>278</v>
      </c>
    </row>
    <row r="34" spans="1:43" ht="16.149999999999999" hidden="1" customHeight="1" outlineLevel="1">
      <c r="A34" s="495"/>
      <c r="B34" s="496" t="s">
        <v>442</v>
      </c>
      <c r="C34" s="497" t="s">
        <v>15</v>
      </c>
      <c r="D34" s="700" t="str">
        <f>IF(D28="","",D28)</f>
        <v/>
      </c>
      <c r="E34" s="700"/>
      <c r="F34" s="498" t="s">
        <v>16</v>
      </c>
      <c r="G34" s="700" t="str">
        <f>IF(G28="","",G28)</f>
        <v/>
      </c>
      <c r="H34" s="700"/>
      <c r="I34" s="498" t="s">
        <v>264</v>
      </c>
      <c r="J34" s="498" t="s">
        <v>439</v>
      </c>
      <c r="K34" s="498" t="s">
        <v>440</v>
      </c>
      <c r="L34" s="498"/>
      <c r="M34" s="700" t="str">
        <f>IF(M28="","",M28)</f>
        <v/>
      </c>
      <c r="N34" s="700"/>
      <c r="O34" s="499" t="s">
        <v>16</v>
      </c>
      <c r="P34" s="700" t="str">
        <f>IF(P28="","",P28)</f>
        <v/>
      </c>
      <c r="Q34" s="700"/>
      <c r="R34" s="499" t="s">
        <v>264</v>
      </c>
      <c r="S34" s="359"/>
      <c r="T34" s="359"/>
      <c r="U34" s="359"/>
      <c r="V34" s="359"/>
      <c r="W34" s="359"/>
      <c r="X34" s="359"/>
      <c r="Y34" s="359"/>
      <c r="Z34" s="359"/>
      <c r="AA34" s="504"/>
      <c r="AB34" s="302"/>
      <c r="AC34" s="684"/>
      <c r="AD34" s="684"/>
      <c r="AE34" s="684"/>
      <c r="AF34" s="684"/>
      <c r="AG34" s="501" t="s">
        <v>278</v>
      </c>
    </row>
    <row r="35" spans="1:43" ht="16.149999999999999" hidden="1" customHeight="1" outlineLevel="1">
      <c r="A35" s="505"/>
      <c r="B35" s="502" t="s">
        <v>443</v>
      </c>
      <c r="C35" s="497" t="s">
        <v>15</v>
      </c>
      <c r="D35" s="700" t="str">
        <f>IF(D29="","",D29)</f>
        <v/>
      </c>
      <c r="E35" s="700"/>
      <c r="F35" s="498" t="s">
        <v>16</v>
      </c>
      <c r="G35" s="700" t="str">
        <f>IF(G29="","",G29)</f>
        <v/>
      </c>
      <c r="H35" s="700"/>
      <c r="I35" s="498" t="s">
        <v>264</v>
      </c>
      <c r="J35" s="498" t="s">
        <v>439</v>
      </c>
      <c r="K35" s="498" t="s">
        <v>440</v>
      </c>
      <c r="L35" s="498"/>
      <c r="M35" s="700" t="str">
        <f>IF(M29="","",M29)</f>
        <v/>
      </c>
      <c r="N35" s="700"/>
      <c r="O35" s="499" t="s">
        <v>16</v>
      </c>
      <c r="P35" s="700" t="str">
        <f>IF(P29="","",P29)</f>
        <v/>
      </c>
      <c r="Q35" s="700"/>
      <c r="R35" s="499" t="s">
        <v>264</v>
      </c>
      <c r="S35" s="359"/>
      <c r="T35" s="499"/>
      <c r="U35" s="499"/>
      <c r="V35" s="499"/>
      <c r="W35" s="499"/>
      <c r="X35" s="499"/>
      <c r="Y35" s="499"/>
      <c r="Z35" s="499"/>
      <c r="AA35" s="499"/>
      <c r="AB35" s="302"/>
      <c r="AC35" s="684"/>
      <c r="AD35" s="684"/>
      <c r="AE35" s="684"/>
      <c r="AF35" s="684"/>
      <c r="AG35" s="501" t="s">
        <v>278</v>
      </c>
    </row>
    <row r="36" spans="1:43" ht="16.149999999999999" hidden="1" customHeight="1" outlineLevel="1">
      <c r="A36" s="495"/>
      <c r="B36" s="502" t="s">
        <v>446</v>
      </c>
      <c r="C36" s="498"/>
      <c r="D36" s="499"/>
      <c r="E36" s="499"/>
      <c r="F36" s="498"/>
      <c r="G36" s="499"/>
      <c r="H36" s="499"/>
      <c r="I36" s="498"/>
      <c r="J36" s="498"/>
      <c r="K36" s="498"/>
      <c r="L36" s="498"/>
      <c r="M36" s="499"/>
      <c r="N36" s="499"/>
      <c r="O36" s="499"/>
      <c r="P36" s="499"/>
      <c r="Q36" s="499"/>
      <c r="R36" s="499"/>
      <c r="S36" s="499"/>
      <c r="T36" s="499"/>
      <c r="U36" s="499"/>
      <c r="V36" s="499"/>
      <c r="W36" s="499"/>
      <c r="X36" s="506"/>
      <c r="Y36" s="499"/>
      <c r="Z36" s="499"/>
      <c r="AA36" s="499"/>
      <c r="AB36" s="302"/>
      <c r="AC36" s="701" t="str">
        <f>IF(AC32="","",SUM(AC32:AF35))</f>
        <v/>
      </c>
      <c r="AD36" s="701"/>
      <c r="AE36" s="701"/>
      <c r="AF36" s="701"/>
      <c r="AG36" s="501" t="s">
        <v>278</v>
      </c>
    </row>
    <row r="37" spans="1:43" ht="16.149999999999999" hidden="1" customHeight="1" outlineLevel="1">
      <c r="A37" s="503" t="s">
        <v>447</v>
      </c>
      <c r="B37" s="507"/>
      <c r="C37" s="498"/>
      <c r="D37" s="498"/>
      <c r="E37" s="498"/>
      <c r="F37" s="498"/>
      <c r="G37" s="498"/>
      <c r="H37" s="498"/>
      <c r="I37" s="498"/>
      <c r="J37" s="498"/>
      <c r="K37" s="498"/>
      <c r="L37" s="498"/>
      <c r="M37" s="498"/>
      <c r="N37" s="498"/>
      <c r="O37" s="498"/>
      <c r="P37" s="498"/>
      <c r="Q37" s="498"/>
      <c r="R37" s="498"/>
      <c r="S37" s="498"/>
      <c r="T37" s="498"/>
      <c r="U37" s="498"/>
      <c r="V37" s="498"/>
      <c r="W37" s="498"/>
      <c r="X37" s="498"/>
      <c r="Y37" s="498"/>
      <c r="Z37" s="498"/>
      <c r="AA37" s="498"/>
      <c r="AB37" s="498"/>
      <c r="AC37" s="702"/>
      <c r="AD37" s="702"/>
      <c r="AE37" s="702"/>
      <c r="AF37" s="702"/>
      <c r="AG37" s="508"/>
    </row>
    <row r="38" spans="1:43" ht="16.149999999999999" hidden="1" customHeight="1" outlineLevel="1">
      <c r="A38" s="495"/>
      <c r="B38" s="703" t="s">
        <v>436</v>
      </c>
      <c r="C38" s="703"/>
      <c r="D38" s="703"/>
      <c r="E38" s="703"/>
      <c r="F38" s="703"/>
      <c r="G38" s="703"/>
      <c r="H38" s="703"/>
      <c r="I38" s="703"/>
      <c r="J38" s="703"/>
      <c r="K38" s="703"/>
      <c r="L38" s="703"/>
      <c r="M38" s="703"/>
      <c r="N38" s="703"/>
      <c r="O38" s="703"/>
      <c r="P38" s="703"/>
      <c r="Q38" s="703"/>
      <c r="R38" s="703"/>
      <c r="S38" s="703"/>
      <c r="T38" s="703"/>
      <c r="U38" s="703"/>
      <c r="V38" s="703"/>
      <c r="W38" s="703"/>
      <c r="X38" s="703"/>
      <c r="Y38" s="703"/>
      <c r="Z38" s="703"/>
      <c r="AA38" s="704"/>
      <c r="AB38" s="704" t="s">
        <v>448</v>
      </c>
      <c r="AC38" s="705"/>
      <c r="AD38" s="705"/>
      <c r="AE38" s="705"/>
      <c r="AF38" s="705"/>
      <c r="AG38" s="706"/>
    </row>
    <row r="39" spans="1:43" ht="16.149999999999999" hidden="1" customHeight="1" outlineLevel="1">
      <c r="A39" s="495"/>
      <c r="B39" s="496" t="s">
        <v>438</v>
      </c>
      <c r="C39" s="497" t="s">
        <v>15</v>
      </c>
      <c r="D39" s="700" t="str">
        <f>IF(D26="","",D26)</f>
        <v/>
      </c>
      <c r="E39" s="700"/>
      <c r="F39" s="498" t="s">
        <v>16</v>
      </c>
      <c r="G39" s="700" t="str">
        <f>IF(G26="","",G26)</f>
        <v/>
      </c>
      <c r="H39" s="700"/>
      <c r="I39" s="498" t="s">
        <v>264</v>
      </c>
      <c r="J39" s="498" t="s">
        <v>439</v>
      </c>
      <c r="K39" s="498" t="s">
        <v>440</v>
      </c>
      <c r="L39" s="498"/>
      <c r="M39" s="700" t="str">
        <f>IF(M26="","",M26)</f>
        <v/>
      </c>
      <c r="N39" s="700"/>
      <c r="O39" s="499" t="s">
        <v>16</v>
      </c>
      <c r="P39" s="700" t="str">
        <f>IF(P26="","",P26)</f>
        <v/>
      </c>
      <c r="Q39" s="700"/>
      <c r="R39" s="499" t="s">
        <v>264</v>
      </c>
      <c r="S39" s="359"/>
      <c r="T39" s="359"/>
      <c r="U39" s="359"/>
      <c r="V39" s="359"/>
      <c r="W39" s="359"/>
      <c r="X39" s="359"/>
      <c r="Y39" s="359"/>
      <c r="Z39" s="359"/>
      <c r="AA39" s="359"/>
      <c r="AB39" s="302"/>
      <c r="AC39" s="701" t="str">
        <f>IFERROR(AC26*AC32*10,"")</f>
        <v/>
      </c>
      <c r="AD39" s="701"/>
      <c r="AE39" s="701"/>
      <c r="AF39" s="701"/>
      <c r="AG39" s="501" t="s">
        <v>270</v>
      </c>
    </row>
    <row r="40" spans="1:43" ht="16.149999999999999" hidden="1" customHeight="1" outlineLevel="1">
      <c r="A40" s="495"/>
      <c r="B40" s="496" t="s">
        <v>441</v>
      </c>
      <c r="C40" s="497" t="s">
        <v>15</v>
      </c>
      <c r="D40" s="700" t="str">
        <f>IF(D27="","",D27)</f>
        <v/>
      </c>
      <c r="E40" s="700"/>
      <c r="F40" s="498" t="s">
        <v>16</v>
      </c>
      <c r="G40" s="700" t="str">
        <f>IF(G27="","",G27)</f>
        <v/>
      </c>
      <c r="H40" s="700"/>
      <c r="I40" s="498" t="s">
        <v>264</v>
      </c>
      <c r="J40" s="498" t="s">
        <v>439</v>
      </c>
      <c r="K40" s="498" t="s">
        <v>440</v>
      </c>
      <c r="L40" s="498"/>
      <c r="M40" s="700" t="str">
        <f>IF(M27="","",M27)</f>
        <v/>
      </c>
      <c r="N40" s="700"/>
      <c r="O40" s="499" t="s">
        <v>16</v>
      </c>
      <c r="P40" s="700" t="str">
        <f>IF(P27="","",P27)</f>
        <v/>
      </c>
      <c r="Q40" s="700"/>
      <c r="R40" s="499" t="s">
        <v>264</v>
      </c>
      <c r="S40" s="359"/>
      <c r="T40" s="359"/>
      <c r="U40" s="359"/>
      <c r="V40" s="359"/>
      <c r="W40" s="359"/>
      <c r="X40" s="359"/>
      <c r="Y40" s="359"/>
      <c r="Z40" s="359"/>
      <c r="AA40" s="359"/>
      <c r="AB40" s="302"/>
      <c r="AC40" s="701" t="str">
        <f>IFERROR(AC27*AC33*10,"")</f>
        <v/>
      </c>
      <c r="AD40" s="701"/>
      <c r="AE40" s="701"/>
      <c r="AF40" s="701"/>
      <c r="AG40" s="501" t="s">
        <v>270</v>
      </c>
    </row>
    <row r="41" spans="1:43" ht="16.149999999999999" hidden="1" customHeight="1" outlineLevel="1">
      <c r="A41" s="495"/>
      <c r="B41" s="496" t="s">
        <v>442</v>
      </c>
      <c r="C41" s="497" t="s">
        <v>15</v>
      </c>
      <c r="D41" s="700" t="str">
        <f>IF(D28="","",D28)</f>
        <v/>
      </c>
      <c r="E41" s="700"/>
      <c r="F41" s="498" t="s">
        <v>16</v>
      </c>
      <c r="G41" s="700" t="str">
        <f>IF(G28="","",G28)</f>
        <v/>
      </c>
      <c r="H41" s="700"/>
      <c r="I41" s="498" t="s">
        <v>264</v>
      </c>
      <c r="J41" s="498" t="s">
        <v>439</v>
      </c>
      <c r="K41" s="498" t="s">
        <v>440</v>
      </c>
      <c r="L41" s="498"/>
      <c r="M41" s="700" t="str">
        <f>IF(M28="","",M28)</f>
        <v/>
      </c>
      <c r="N41" s="700"/>
      <c r="O41" s="499" t="s">
        <v>16</v>
      </c>
      <c r="P41" s="700" t="str">
        <f>IF(P28="","",P28)</f>
        <v/>
      </c>
      <c r="Q41" s="700"/>
      <c r="R41" s="499" t="s">
        <v>264</v>
      </c>
      <c r="S41" s="359"/>
      <c r="T41" s="359"/>
      <c r="U41" s="359"/>
      <c r="V41" s="359"/>
      <c r="W41" s="359"/>
      <c r="X41" s="359"/>
      <c r="Y41" s="359"/>
      <c r="Z41" s="359"/>
      <c r="AA41" s="359"/>
      <c r="AB41" s="302"/>
      <c r="AC41" s="701" t="str">
        <f>IFERROR(AC28*AC34*10,"")</f>
        <v/>
      </c>
      <c r="AD41" s="701"/>
      <c r="AE41" s="701"/>
      <c r="AF41" s="701"/>
      <c r="AG41" s="501" t="s">
        <v>270</v>
      </c>
    </row>
    <row r="42" spans="1:43" ht="16.149999999999999" hidden="1" customHeight="1" outlineLevel="1">
      <c r="A42" s="495"/>
      <c r="B42" s="509" t="s">
        <v>443</v>
      </c>
      <c r="C42" s="302" t="s">
        <v>15</v>
      </c>
      <c r="D42" s="700" t="str">
        <f>IF(D29="","",D29)</f>
        <v/>
      </c>
      <c r="E42" s="700"/>
      <c r="F42" s="498" t="s">
        <v>16</v>
      </c>
      <c r="G42" s="700" t="str">
        <f>IF(G29="","",G29)</f>
        <v/>
      </c>
      <c r="H42" s="700"/>
      <c r="I42" s="498" t="s">
        <v>264</v>
      </c>
      <c r="J42" s="498" t="s">
        <v>439</v>
      </c>
      <c r="K42" s="498" t="s">
        <v>440</v>
      </c>
      <c r="L42" s="498"/>
      <c r="M42" s="700" t="str">
        <f>IF(M29="","",M29)</f>
        <v/>
      </c>
      <c r="N42" s="700"/>
      <c r="O42" s="499" t="s">
        <v>16</v>
      </c>
      <c r="P42" s="700" t="str">
        <f>IF(P29="","",P29)</f>
        <v/>
      </c>
      <c r="Q42" s="700"/>
      <c r="R42" s="499" t="s">
        <v>264</v>
      </c>
      <c r="S42" s="359"/>
      <c r="T42" s="499"/>
      <c r="U42" s="499"/>
      <c r="V42" s="499"/>
      <c r="W42" s="499"/>
      <c r="X42" s="499"/>
      <c r="Y42" s="499"/>
      <c r="Z42" s="499"/>
      <c r="AA42" s="499"/>
      <c r="AB42" s="302"/>
      <c r="AC42" s="701" t="str">
        <f>IFERROR(AC29*AC35*10,"")</f>
        <v/>
      </c>
      <c r="AD42" s="701"/>
      <c r="AE42" s="701"/>
      <c r="AF42" s="701"/>
      <c r="AG42" s="501" t="s">
        <v>270</v>
      </c>
    </row>
    <row r="43" spans="1:43" s="50" customFormat="1" ht="16.149999999999999" hidden="1" customHeight="1" outlineLevel="1">
      <c r="A43" s="510"/>
      <c r="B43" s="511" t="s">
        <v>449</v>
      </c>
      <c r="C43" s="512" t="s">
        <v>450</v>
      </c>
      <c r="D43" s="513"/>
      <c r="E43" s="513"/>
      <c r="F43" s="512"/>
      <c r="G43" s="513"/>
      <c r="H43" s="513"/>
      <c r="I43" s="512"/>
      <c r="J43" s="512"/>
      <c r="K43" s="512"/>
      <c r="L43" s="512"/>
      <c r="M43" s="513"/>
      <c r="N43" s="513"/>
      <c r="O43" s="513"/>
      <c r="P43" s="513"/>
      <c r="Q43" s="513"/>
      <c r="R43" s="513"/>
      <c r="S43" s="513"/>
      <c r="T43" s="513"/>
      <c r="U43" s="513"/>
      <c r="V43" s="513"/>
      <c r="W43" s="513"/>
      <c r="X43" s="513"/>
      <c r="Y43" s="513"/>
      <c r="Z43" s="513"/>
      <c r="AA43" s="514"/>
      <c r="AB43" s="515"/>
      <c r="AC43" s="692">
        <v>1</v>
      </c>
      <c r="AD43" s="692"/>
      <c r="AE43" s="692"/>
      <c r="AF43" s="692"/>
      <c r="AG43" s="516" t="s">
        <v>270</v>
      </c>
      <c r="AH43" s="215"/>
      <c r="AI43" s="215"/>
      <c r="AJ43" s="215"/>
      <c r="AK43" s="215"/>
      <c r="AL43" s="215"/>
      <c r="AM43" s="215"/>
      <c r="AN43" s="215"/>
      <c r="AO43" s="215"/>
      <c r="AP43" s="215"/>
      <c r="AQ43" s="215"/>
    </row>
    <row r="44" spans="1:43" s="50" customFormat="1" ht="16.149999999999999" hidden="1" customHeight="1" outlineLevel="1">
      <c r="A44" s="510"/>
      <c r="B44" s="517" t="s">
        <v>451</v>
      </c>
      <c r="C44" s="512" t="s">
        <v>452</v>
      </c>
      <c r="D44" s="513"/>
      <c r="E44" s="513"/>
      <c r="F44" s="512"/>
      <c r="G44" s="513"/>
      <c r="H44" s="513"/>
      <c r="I44" s="512"/>
      <c r="J44" s="512"/>
      <c r="K44" s="512"/>
      <c r="L44" s="512"/>
      <c r="M44" s="513"/>
      <c r="N44" s="513"/>
      <c r="O44" s="513"/>
      <c r="P44" s="513"/>
      <c r="Q44" s="513"/>
      <c r="R44" s="513"/>
      <c r="S44" s="513"/>
      <c r="T44" s="513"/>
      <c r="U44" s="513"/>
      <c r="V44" s="513"/>
      <c r="W44" s="513"/>
      <c r="X44" s="513"/>
      <c r="Y44" s="513"/>
      <c r="Z44" s="513"/>
      <c r="AA44" s="514"/>
      <c r="AB44" s="515"/>
      <c r="AC44" s="692">
        <v>2</v>
      </c>
      <c r="AD44" s="692"/>
      <c r="AE44" s="692"/>
      <c r="AF44" s="692"/>
      <c r="AG44" s="516" t="s">
        <v>270</v>
      </c>
      <c r="AH44" s="215"/>
      <c r="AI44" s="215"/>
      <c r="AJ44" s="215"/>
      <c r="AK44" s="215"/>
      <c r="AL44" s="215"/>
      <c r="AM44" s="215"/>
      <c r="AN44" s="215"/>
      <c r="AO44" s="215"/>
      <c r="AP44" s="215"/>
      <c r="AQ44" s="215"/>
    </row>
    <row r="45" spans="1:43" ht="16.149999999999999" hidden="1" customHeight="1" outlineLevel="1" thickBot="1">
      <c r="A45" s="518"/>
      <c r="B45" s="519" t="s">
        <v>446</v>
      </c>
      <c r="C45" s="304"/>
      <c r="D45" s="520"/>
      <c r="E45" s="520"/>
      <c r="F45" s="304"/>
      <c r="G45" s="520"/>
      <c r="H45" s="520"/>
      <c r="I45" s="304"/>
      <c r="J45" s="304"/>
      <c r="K45" s="304"/>
      <c r="L45" s="304"/>
      <c r="M45" s="520"/>
      <c r="N45" s="520"/>
      <c r="O45" s="520"/>
      <c r="P45" s="520"/>
      <c r="Q45" s="520"/>
      <c r="R45" s="520"/>
      <c r="S45" s="520"/>
      <c r="T45" s="520"/>
      <c r="U45" s="520"/>
      <c r="V45" s="520"/>
      <c r="W45" s="520"/>
      <c r="X45" s="520"/>
      <c r="Y45" s="520"/>
      <c r="Z45" s="520"/>
      <c r="AA45" s="520"/>
      <c r="AB45" s="521"/>
      <c r="AC45" s="693" t="str">
        <f>IF(AC39="","",SUM(AC39:AF42)-AC43+AC44)</f>
        <v/>
      </c>
      <c r="AD45" s="693"/>
      <c r="AE45" s="693"/>
      <c r="AF45" s="693"/>
      <c r="AG45" s="522" t="s">
        <v>270</v>
      </c>
    </row>
    <row r="46" spans="1:43" ht="15.6" hidden="1" customHeight="1" outlineLevel="1" thickBot="1">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row>
    <row r="47" spans="1:43" ht="16.149999999999999" customHeight="1" collapsed="1">
      <c r="A47" s="385" t="s">
        <v>1557</v>
      </c>
      <c r="B47" s="36"/>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696"/>
      <c r="AC47" s="696"/>
      <c r="AD47" s="696"/>
      <c r="AE47" s="696"/>
      <c r="AF47" s="696"/>
      <c r="AG47" s="37" t="s">
        <v>270</v>
      </c>
    </row>
    <row r="48" spans="1:43" ht="16.149999999999999" customHeight="1">
      <c r="A48" s="1" t="s">
        <v>1558</v>
      </c>
      <c r="B48" s="5"/>
      <c r="C48" s="5"/>
      <c r="D48" s="5"/>
      <c r="E48" s="5"/>
      <c r="F48" s="5"/>
      <c r="G48" s="5"/>
      <c r="H48" s="5"/>
      <c r="I48" s="5"/>
      <c r="J48" s="5"/>
      <c r="K48" s="5"/>
      <c r="L48" s="5"/>
      <c r="M48" s="5"/>
      <c r="N48" s="5"/>
      <c r="O48" s="5"/>
      <c r="P48" s="5"/>
      <c r="Q48" s="5"/>
      <c r="R48" s="5"/>
      <c r="S48" s="5"/>
      <c r="T48" s="5"/>
      <c r="U48" s="5"/>
      <c r="V48" s="5"/>
      <c r="W48" s="5"/>
      <c r="X48" s="5"/>
      <c r="Y48" s="5"/>
      <c r="Z48" s="5"/>
      <c r="AA48" s="5"/>
      <c r="AB48" s="625"/>
      <c r="AC48" s="625"/>
      <c r="AD48" s="625"/>
      <c r="AE48" s="625"/>
      <c r="AF48" s="625"/>
      <c r="AG48" s="6" t="s">
        <v>270</v>
      </c>
    </row>
    <row r="49" spans="1:34" ht="16.149999999999999" customHeight="1" thickBot="1">
      <c r="A49" s="386" t="s">
        <v>1559</v>
      </c>
      <c r="B49" s="18"/>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697"/>
      <c r="AC49" s="697"/>
      <c r="AD49" s="697"/>
      <c r="AE49" s="697"/>
      <c r="AF49" s="697"/>
      <c r="AG49" s="354" t="s">
        <v>270</v>
      </c>
    </row>
    <row r="50" spans="1:34" ht="16.149999999999999" customHeight="1" thickBot="1">
      <c r="A50" s="152"/>
      <c r="B50" s="152"/>
      <c r="C50" s="152"/>
      <c r="D50" s="152"/>
      <c r="E50" s="152"/>
      <c r="F50" s="152"/>
      <c r="G50" s="152"/>
      <c r="H50" s="152"/>
      <c r="I50" s="152"/>
      <c r="J50" s="152"/>
      <c r="K50" s="152"/>
      <c r="L50" s="152"/>
      <c r="M50" s="152"/>
      <c r="N50" s="152"/>
      <c r="O50" s="152"/>
      <c r="P50" s="152"/>
      <c r="Q50" s="152"/>
      <c r="R50" s="152"/>
      <c r="S50" s="152"/>
      <c r="T50" s="152"/>
      <c r="U50" s="152"/>
      <c r="V50" s="152"/>
      <c r="W50" s="152"/>
      <c r="X50" s="152"/>
      <c r="Y50" s="152"/>
      <c r="Z50" s="152"/>
      <c r="AA50" s="152"/>
      <c r="AB50" s="409"/>
      <c r="AC50" s="409"/>
      <c r="AD50" s="409"/>
      <c r="AE50" s="409"/>
      <c r="AF50" s="409"/>
      <c r="AG50" s="152"/>
    </row>
    <row r="51" spans="1:34" ht="16.149999999999999" customHeight="1" thickBot="1">
      <c r="A51" s="387" t="s">
        <v>1582</v>
      </c>
      <c r="B51" s="20"/>
      <c r="C51" s="20"/>
      <c r="D51" s="20"/>
      <c r="E51" s="20"/>
      <c r="F51" s="20"/>
      <c r="G51" s="20"/>
      <c r="H51" s="20"/>
      <c r="I51" s="20"/>
      <c r="J51" s="20"/>
      <c r="K51" s="20"/>
      <c r="L51" s="20"/>
      <c r="M51" s="20"/>
      <c r="N51" s="20"/>
      <c r="O51" s="20"/>
      <c r="P51" s="20"/>
      <c r="Q51" s="20"/>
      <c r="R51" s="20"/>
      <c r="S51" s="20"/>
      <c r="T51" s="20"/>
      <c r="U51" s="20"/>
      <c r="V51" s="20"/>
      <c r="W51" s="20"/>
      <c r="X51" s="20"/>
      <c r="Y51" s="20"/>
      <c r="Z51" s="20"/>
      <c r="AA51" s="20"/>
      <c r="AB51" s="698">
        <f>SUM(AB47:AF49)</f>
        <v>0</v>
      </c>
      <c r="AC51" s="698"/>
      <c r="AD51" s="698"/>
      <c r="AE51" s="698"/>
      <c r="AF51" s="698"/>
      <c r="AG51" s="21" t="s">
        <v>270</v>
      </c>
    </row>
    <row r="52" spans="1:34" ht="16.149999999999999" customHeight="1">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row>
    <row r="53" spans="1:34" ht="16.149999999999999" customHeight="1">
      <c r="A53" s="388" t="s">
        <v>1561</v>
      </c>
      <c r="B53" s="388"/>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row>
    <row r="54" spans="1:34" ht="16.149999999999999" customHeight="1" thickBot="1">
      <c r="A54" s="310" t="s">
        <v>1564</v>
      </c>
      <c r="B54" s="311" t="s">
        <v>1724</v>
      </c>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row>
    <row r="55" spans="1:34" ht="16.149999999999999" customHeight="1">
      <c r="A55" s="389" t="s">
        <v>1562</v>
      </c>
      <c r="B55" s="36"/>
      <c r="C55" s="36"/>
      <c r="D55" s="36"/>
      <c r="E55" s="36"/>
      <c r="F55" s="36"/>
      <c r="G55" s="36"/>
      <c r="H55" s="36"/>
      <c r="I55" s="36"/>
      <c r="J55" s="36"/>
      <c r="K55" s="36"/>
      <c r="L55" s="36"/>
      <c r="M55" s="36"/>
      <c r="N55" s="36"/>
      <c r="O55" s="36"/>
      <c r="P55" s="36"/>
      <c r="Q55" s="36"/>
      <c r="R55" s="36"/>
      <c r="S55" s="36"/>
      <c r="T55" s="36"/>
      <c r="U55" s="36"/>
      <c r="V55" s="36"/>
      <c r="W55" s="36"/>
      <c r="X55" s="36"/>
      <c r="Y55" s="36"/>
      <c r="Z55" s="36"/>
      <c r="AA55" s="36"/>
      <c r="AB55" s="696"/>
      <c r="AC55" s="696"/>
      <c r="AD55" s="696"/>
      <c r="AE55" s="696"/>
      <c r="AF55" s="696"/>
      <c r="AG55" s="37" t="s">
        <v>270</v>
      </c>
    </row>
    <row r="56" spans="1:34" ht="16.149999999999999" customHeight="1" thickBot="1">
      <c r="A56" s="386" t="s">
        <v>1929</v>
      </c>
      <c r="B56" s="18"/>
      <c r="C56" s="18"/>
      <c r="D56" s="18"/>
      <c r="E56" s="18"/>
      <c r="F56" s="18"/>
      <c r="G56" s="18"/>
      <c r="H56" s="18"/>
      <c r="I56" s="18"/>
      <c r="J56" s="18"/>
      <c r="K56" s="18"/>
      <c r="L56" s="18"/>
      <c r="M56" s="18"/>
      <c r="N56" s="18"/>
      <c r="O56" s="18"/>
      <c r="P56" s="18"/>
      <c r="Q56" s="18"/>
      <c r="R56" s="18"/>
      <c r="S56" s="18"/>
      <c r="T56" s="18"/>
      <c r="U56" s="18"/>
      <c r="V56" s="18"/>
      <c r="W56" s="18"/>
      <c r="X56" s="18"/>
      <c r="Y56" s="18"/>
      <c r="Z56" s="18"/>
      <c r="AA56" s="18"/>
      <c r="AB56" s="697"/>
      <c r="AC56" s="697"/>
      <c r="AD56" s="697"/>
      <c r="AE56" s="697"/>
      <c r="AF56" s="697"/>
      <c r="AG56" s="354" t="s">
        <v>270</v>
      </c>
    </row>
    <row r="57" spans="1:34" ht="16.149999999999999" customHeight="1" thickBot="1">
      <c r="A57" s="152"/>
      <c r="B57" s="152"/>
      <c r="C57" s="152"/>
      <c r="D57" s="152"/>
      <c r="E57" s="152"/>
      <c r="F57" s="152"/>
      <c r="G57" s="152"/>
      <c r="H57" s="152"/>
      <c r="I57" s="152"/>
      <c r="J57" s="152"/>
      <c r="K57" s="152"/>
      <c r="L57" s="152"/>
      <c r="M57" s="152"/>
      <c r="N57" s="152"/>
      <c r="O57" s="152"/>
      <c r="P57" s="152"/>
      <c r="Q57" s="152"/>
      <c r="R57" s="152"/>
      <c r="S57" s="152"/>
      <c r="T57" s="152"/>
      <c r="U57" s="152"/>
      <c r="V57" s="152"/>
      <c r="W57" s="152"/>
      <c r="X57" s="152"/>
      <c r="Y57" s="152"/>
      <c r="Z57" s="152"/>
      <c r="AA57" s="152"/>
      <c r="AB57" s="409"/>
      <c r="AC57" s="409"/>
      <c r="AD57" s="409"/>
      <c r="AE57" s="409"/>
      <c r="AF57" s="409"/>
      <c r="AG57" s="152"/>
    </row>
    <row r="58" spans="1:34" ht="16.149999999999999" customHeight="1">
      <c r="A58" s="10" t="s">
        <v>1939</v>
      </c>
      <c r="B58" s="11"/>
      <c r="C58" s="11"/>
      <c r="D58" s="11"/>
      <c r="E58" s="11"/>
      <c r="F58" s="11"/>
      <c r="G58" s="11"/>
      <c r="H58" s="11"/>
      <c r="I58" s="11"/>
      <c r="J58" s="11"/>
      <c r="K58" s="11"/>
      <c r="L58" s="11"/>
      <c r="M58" s="11"/>
      <c r="N58" s="11"/>
      <c r="O58" s="11"/>
      <c r="P58" s="11"/>
      <c r="Q58" s="11"/>
      <c r="R58" s="11"/>
      <c r="S58" s="11"/>
      <c r="T58" s="11"/>
      <c r="U58" s="11"/>
      <c r="V58" s="11"/>
      <c r="W58" s="11"/>
      <c r="X58" s="11"/>
      <c r="Y58" s="11"/>
      <c r="Z58" s="11"/>
      <c r="AA58" s="11"/>
      <c r="AB58" s="390"/>
      <c r="AC58" s="390"/>
      <c r="AD58" s="390"/>
      <c r="AE58" s="390"/>
      <c r="AF58" s="390"/>
      <c r="AG58" s="391"/>
    </row>
    <row r="59" spans="1:34" ht="16.149999999999999" customHeight="1" thickBot="1">
      <c r="A59" s="490" t="s">
        <v>1937</v>
      </c>
      <c r="B59" s="8"/>
      <c r="C59" s="8"/>
      <c r="D59" s="8"/>
      <c r="E59" s="8"/>
      <c r="F59" s="8"/>
      <c r="G59" s="8"/>
      <c r="H59" s="8"/>
      <c r="I59" s="8"/>
      <c r="J59" s="8"/>
      <c r="K59" s="8"/>
      <c r="L59" s="8"/>
      <c r="M59" s="8"/>
      <c r="N59" s="8"/>
      <c r="O59" s="8"/>
      <c r="P59" s="8"/>
      <c r="Q59" s="8"/>
      <c r="R59" s="8"/>
      <c r="S59" s="8"/>
      <c r="T59" s="8"/>
      <c r="U59" s="8"/>
      <c r="V59" s="8"/>
      <c r="W59" s="8"/>
      <c r="X59" s="8"/>
      <c r="Y59" s="8"/>
      <c r="Z59" s="8"/>
      <c r="AA59" s="8"/>
      <c r="AB59" s="650">
        <f>AB51-AB55+AB56</f>
        <v>0</v>
      </c>
      <c r="AC59" s="650"/>
      <c r="AD59" s="650"/>
      <c r="AE59" s="650"/>
      <c r="AF59" s="650"/>
      <c r="AG59" s="17" t="s">
        <v>270</v>
      </c>
    </row>
    <row r="60" spans="1:34" ht="16.149999999999999" customHeight="1" thickBot="1">
      <c r="A60" s="719" t="s">
        <v>1940</v>
      </c>
      <c r="B60" s="720"/>
      <c r="C60" s="720"/>
      <c r="D60" s="720"/>
      <c r="E60" s="720"/>
      <c r="F60" s="720"/>
      <c r="G60" s="720"/>
      <c r="H60" s="720"/>
      <c r="I60" s="720"/>
      <c r="J60" s="720"/>
      <c r="K60" s="720"/>
      <c r="L60" s="720"/>
      <c r="M60" s="720"/>
      <c r="N60" s="720"/>
      <c r="O60" s="720"/>
      <c r="P60" s="720"/>
      <c r="Q60" s="720"/>
      <c r="R60" s="720"/>
      <c r="S60" s="720"/>
      <c r="T60" s="720"/>
      <c r="U60" s="720"/>
      <c r="V60" s="720"/>
      <c r="W60" s="720"/>
      <c r="X60" s="720"/>
      <c r="Y60" s="720"/>
      <c r="Z60" s="720"/>
      <c r="AA60" s="720"/>
      <c r="AB60" s="697"/>
      <c r="AC60" s="697"/>
      <c r="AD60" s="697"/>
      <c r="AE60" s="697"/>
      <c r="AF60" s="697"/>
      <c r="AG60" s="354"/>
      <c r="AH60" s="189" t="b">
        <v>0</v>
      </c>
    </row>
    <row r="61" spans="1:34" ht="16.149999999999999" customHeight="1">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699" t="str">
        <f>IF(AH60=TRUE,"問題なし","問題あり")</f>
        <v>問題あり</v>
      </c>
      <c r="AC61" s="699"/>
      <c r="AD61" s="699"/>
      <c r="AE61" s="699"/>
      <c r="AF61" s="699"/>
      <c r="AG61" s="3"/>
    </row>
    <row r="62" spans="1:34" ht="15.6" customHeight="1">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row>
    <row r="63" spans="1:34" ht="16.149999999999999" hidden="1" customHeight="1" outlineLevel="1">
      <c r="A63" s="523" t="s">
        <v>1645</v>
      </c>
      <c r="B63" s="523"/>
      <c r="C63" s="285"/>
      <c r="D63" s="285"/>
      <c r="E63" s="285"/>
      <c r="F63" s="285"/>
      <c r="G63" s="285"/>
      <c r="H63" s="285"/>
      <c r="I63" s="285"/>
      <c r="J63" s="285"/>
      <c r="K63" s="285"/>
      <c r="L63" s="285"/>
      <c r="M63" s="285"/>
      <c r="N63" s="285"/>
      <c r="O63" s="285"/>
      <c r="P63" s="285"/>
      <c r="Q63" s="285"/>
      <c r="R63" s="285"/>
      <c r="S63" s="285"/>
      <c r="T63" s="285"/>
      <c r="U63" s="285"/>
      <c r="V63" s="285"/>
      <c r="W63" s="285"/>
      <c r="X63" s="285"/>
      <c r="Y63" s="285"/>
      <c r="Z63" s="285"/>
      <c r="AA63" s="285"/>
      <c r="AB63" s="285"/>
      <c r="AC63" s="285"/>
      <c r="AD63" s="285"/>
      <c r="AE63" s="285"/>
      <c r="AF63" s="285"/>
      <c r="AG63" s="285"/>
    </row>
    <row r="64" spans="1:34" ht="16.149999999999999" hidden="1" customHeight="1" outlineLevel="1" thickBot="1">
      <c r="A64" s="315" t="s">
        <v>1564</v>
      </c>
      <c r="B64" s="316" t="s">
        <v>1618</v>
      </c>
      <c r="C64" s="285"/>
      <c r="D64" s="285"/>
      <c r="E64" s="285"/>
      <c r="F64" s="285"/>
      <c r="G64" s="285"/>
      <c r="H64" s="285"/>
      <c r="I64" s="285"/>
      <c r="J64" s="285"/>
      <c r="K64" s="285"/>
      <c r="L64" s="285"/>
      <c r="M64" s="285"/>
      <c r="N64" s="285"/>
      <c r="O64" s="285"/>
      <c r="P64" s="285"/>
      <c r="Q64" s="285"/>
      <c r="R64" s="285"/>
      <c r="S64" s="285"/>
      <c r="T64" s="285"/>
      <c r="U64" s="285"/>
      <c r="V64" s="285"/>
      <c r="W64" s="285"/>
      <c r="X64" s="285"/>
      <c r="Y64" s="285"/>
      <c r="Z64" s="285"/>
      <c r="AA64" s="285"/>
      <c r="AB64" s="285"/>
      <c r="AC64" s="285"/>
      <c r="AD64" s="285"/>
      <c r="AE64" s="285"/>
      <c r="AF64" s="285"/>
      <c r="AG64" s="285"/>
    </row>
    <row r="65" spans="1:43" ht="16.149999999999999" hidden="1" customHeight="1" outlineLevel="1">
      <c r="A65" s="491" t="s">
        <v>1646</v>
      </c>
      <c r="B65" s="492"/>
      <c r="C65" s="492"/>
      <c r="D65" s="492"/>
      <c r="E65" s="492"/>
      <c r="F65" s="492"/>
      <c r="G65" s="492"/>
      <c r="H65" s="492"/>
      <c r="I65" s="492"/>
      <c r="J65" s="492"/>
      <c r="K65" s="492"/>
      <c r="L65" s="492"/>
      <c r="M65" s="492"/>
      <c r="N65" s="492"/>
      <c r="O65" s="492"/>
      <c r="P65" s="492"/>
      <c r="Q65" s="492"/>
      <c r="R65" s="492"/>
      <c r="S65" s="492"/>
      <c r="T65" s="492"/>
      <c r="U65" s="492"/>
      <c r="V65" s="492"/>
      <c r="W65" s="492"/>
      <c r="X65" s="492"/>
      <c r="Y65" s="492"/>
      <c r="Z65" s="492"/>
      <c r="AA65" s="492"/>
      <c r="AB65" s="694"/>
      <c r="AC65" s="694"/>
      <c r="AD65" s="694"/>
      <c r="AE65" s="694"/>
      <c r="AF65" s="694"/>
      <c r="AG65" s="524" t="s">
        <v>270</v>
      </c>
    </row>
    <row r="66" spans="1:43" ht="16.149999999999999" hidden="1" customHeight="1" outlineLevel="1">
      <c r="A66" s="495"/>
      <c r="B66" s="525" t="s">
        <v>1941</v>
      </c>
      <c r="C66" s="307"/>
      <c r="D66" s="307"/>
      <c r="E66" s="307"/>
      <c r="F66" s="307"/>
      <c r="G66" s="307"/>
      <c r="H66" s="307"/>
      <c r="I66" s="307"/>
      <c r="J66" s="307"/>
      <c r="K66" s="307"/>
      <c r="L66" s="307"/>
      <c r="M66" s="307"/>
      <c r="N66" s="307"/>
      <c r="O66" s="307"/>
      <c r="P66" s="307"/>
      <c r="Q66" s="307"/>
      <c r="R66" s="307"/>
      <c r="S66" s="307"/>
      <c r="T66" s="307"/>
      <c r="U66" s="307"/>
      <c r="V66" s="307"/>
      <c r="W66" s="307"/>
      <c r="X66" s="307"/>
      <c r="Y66" s="307"/>
      <c r="Z66" s="307"/>
      <c r="AA66" s="307"/>
      <c r="AB66" s="684"/>
      <c r="AC66" s="684"/>
      <c r="AD66" s="684"/>
      <c r="AE66" s="684"/>
      <c r="AF66" s="684"/>
      <c r="AG66" s="526" t="s">
        <v>270</v>
      </c>
    </row>
    <row r="67" spans="1:43" ht="16.149999999999999" hidden="1" customHeight="1" outlineLevel="1">
      <c r="A67" s="495"/>
      <c r="B67" s="525" t="s">
        <v>1942</v>
      </c>
      <c r="C67" s="307"/>
      <c r="D67" s="307"/>
      <c r="E67" s="307"/>
      <c r="F67" s="307"/>
      <c r="G67" s="307"/>
      <c r="H67" s="307"/>
      <c r="I67" s="307"/>
      <c r="J67" s="307"/>
      <c r="K67" s="307"/>
      <c r="L67" s="307"/>
      <c r="M67" s="307"/>
      <c r="N67" s="307"/>
      <c r="O67" s="307"/>
      <c r="P67" s="307"/>
      <c r="Q67" s="307"/>
      <c r="R67" s="307"/>
      <c r="S67" s="307"/>
      <c r="T67" s="307"/>
      <c r="U67" s="307"/>
      <c r="V67" s="307"/>
      <c r="W67" s="307"/>
      <c r="X67" s="307"/>
      <c r="Y67" s="307"/>
      <c r="Z67" s="307"/>
      <c r="AA67" s="307"/>
      <c r="AB67" s="695">
        <f>AB59</f>
        <v>0</v>
      </c>
      <c r="AC67" s="695"/>
      <c r="AD67" s="695"/>
      <c r="AE67" s="695"/>
      <c r="AF67" s="695"/>
      <c r="AG67" s="526" t="s">
        <v>270</v>
      </c>
    </row>
    <row r="68" spans="1:43" s="50" customFormat="1" ht="16.149999999999999" hidden="1" customHeight="1" outlineLevel="1">
      <c r="A68" s="495"/>
      <c r="B68" s="308" t="s">
        <v>454</v>
      </c>
      <c r="C68" s="303"/>
      <c r="D68" s="359"/>
      <c r="E68" s="359"/>
      <c r="F68" s="303"/>
      <c r="G68" s="359"/>
      <c r="H68" s="359"/>
      <c r="I68" s="303"/>
      <c r="J68" s="303"/>
      <c r="K68" s="303"/>
      <c r="L68" s="303"/>
      <c r="M68" s="359"/>
      <c r="N68" s="359"/>
      <c r="O68" s="359"/>
      <c r="P68" s="359"/>
      <c r="Q68" s="359"/>
      <c r="R68" s="359"/>
      <c r="S68" s="359"/>
      <c r="T68" s="359"/>
      <c r="U68" s="359"/>
      <c r="V68" s="359"/>
      <c r="W68" s="359"/>
      <c r="X68" s="359"/>
      <c r="Y68" s="359"/>
      <c r="Z68" s="359"/>
      <c r="AA68" s="359"/>
      <c r="AB68" s="687"/>
      <c r="AC68" s="687"/>
      <c r="AD68" s="687"/>
      <c r="AE68" s="687"/>
      <c r="AF68" s="687"/>
      <c r="AG68" s="501" t="s">
        <v>270</v>
      </c>
      <c r="AH68" s="215"/>
      <c r="AI68" s="215"/>
      <c r="AJ68" s="215"/>
      <c r="AK68" s="215"/>
      <c r="AL68" s="215"/>
      <c r="AM68" s="215"/>
      <c r="AN68" s="215"/>
      <c r="AO68" s="215"/>
      <c r="AP68" s="215"/>
      <c r="AQ68" s="215"/>
    </row>
    <row r="69" spans="1:43" ht="16.149999999999999" hidden="1" customHeight="1" outlineLevel="1">
      <c r="A69" s="495"/>
      <c r="B69" s="525" t="s">
        <v>1647</v>
      </c>
      <c r="C69" s="307"/>
      <c r="D69" s="307"/>
      <c r="E69" s="307"/>
      <c r="F69" s="307"/>
      <c r="G69" s="307"/>
      <c r="H69" s="307"/>
      <c r="I69" s="307"/>
      <c r="J69" s="307"/>
      <c r="K69" s="307"/>
      <c r="L69" s="307"/>
      <c r="M69" s="307"/>
      <c r="N69" s="307"/>
      <c r="O69" s="307"/>
      <c r="P69" s="307"/>
      <c r="Q69" s="307"/>
      <c r="R69" s="307"/>
      <c r="S69" s="307"/>
      <c r="T69" s="307"/>
      <c r="U69" s="307"/>
      <c r="V69" s="307"/>
      <c r="W69" s="307"/>
      <c r="X69" s="307"/>
      <c r="Y69" s="307"/>
      <c r="Z69" s="307"/>
      <c r="AA69" s="307"/>
      <c r="AB69" s="688"/>
      <c r="AC69" s="688"/>
      <c r="AD69" s="688"/>
      <c r="AE69" s="688"/>
      <c r="AF69" s="688"/>
      <c r="AG69" s="526" t="s">
        <v>270</v>
      </c>
    </row>
    <row r="70" spans="1:43" ht="16.149999999999999" hidden="1" customHeight="1" outlineLevel="1">
      <c r="A70" s="495"/>
      <c r="B70" s="525" t="s">
        <v>1648</v>
      </c>
      <c r="C70" s="307"/>
      <c r="D70" s="307"/>
      <c r="E70" s="307"/>
      <c r="F70" s="307"/>
      <c r="G70" s="307"/>
      <c r="H70" s="307"/>
      <c r="I70" s="307"/>
      <c r="J70" s="307"/>
      <c r="K70" s="307"/>
      <c r="L70" s="307"/>
      <c r="M70" s="307"/>
      <c r="N70" s="307"/>
      <c r="O70" s="307"/>
      <c r="P70" s="307"/>
      <c r="Q70" s="307"/>
      <c r="R70" s="307"/>
      <c r="S70" s="307"/>
      <c r="T70" s="307"/>
      <c r="U70" s="307"/>
      <c r="V70" s="307"/>
      <c r="W70" s="307"/>
      <c r="X70" s="307"/>
      <c r="Y70" s="307"/>
      <c r="Z70" s="307"/>
      <c r="AA70" s="307"/>
      <c r="AB70" s="688"/>
      <c r="AC70" s="688"/>
      <c r="AD70" s="688"/>
      <c r="AE70" s="688"/>
      <c r="AF70" s="688"/>
      <c r="AG70" s="526" t="s">
        <v>270</v>
      </c>
    </row>
    <row r="71" spans="1:43" ht="16.149999999999999" hidden="1" customHeight="1" outlineLevel="1" thickBot="1">
      <c r="A71" s="518"/>
      <c r="B71" s="527" t="s">
        <v>1649</v>
      </c>
      <c r="C71" s="528"/>
      <c r="D71" s="528"/>
      <c r="E71" s="528"/>
      <c r="F71" s="528"/>
      <c r="G71" s="528"/>
      <c r="H71" s="528"/>
      <c r="I71" s="528"/>
      <c r="J71" s="528"/>
      <c r="K71" s="528"/>
      <c r="L71" s="528"/>
      <c r="M71" s="528"/>
      <c r="N71" s="528"/>
      <c r="O71" s="528"/>
      <c r="P71" s="528"/>
      <c r="Q71" s="528"/>
      <c r="R71" s="528"/>
      <c r="S71" s="528"/>
      <c r="T71" s="528"/>
      <c r="U71" s="528"/>
      <c r="V71" s="528"/>
      <c r="W71" s="528"/>
      <c r="X71" s="528"/>
      <c r="Y71" s="528"/>
      <c r="Z71" s="528"/>
      <c r="AA71" s="528"/>
      <c r="AB71" s="689">
        <f>AB65-SUM(AB69:AF70)</f>
        <v>0</v>
      </c>
      <c r="AC71" s="689"/>
      <c r="AD71" s="689"/>
      <c r="AE71" s="689"/>
      <c r="AF71" s="689"/>
      <c r="AG71" s="529" t="s">
        <v>270</v>
      </c>
    </row>
    <row r="72" spans="1:43" s="414" customFormat="1" ht="16.149999999999999" hidden="1" customHeight="1" outlineLevel="1" thickBot="1">
      <c r="A72" s="518" t="s">
        <v>455</v>
      </c>
      <c r="B72" s="304"/>
      <c r="C72" s="304"/>
      <c r="D72" s="304"/>
      <c r="E72" s="304"/>
      <c r="F72" s="304"/>
      <c r="G72" s="304"/>
      <c r="H72" s="304"/>
      <c r="I72" s="304"/>
      <c r="J72" s="304"/>
      <c r="K72" s="304"/>
      <c r="L72" s="304"/>
      <c r="M72" s="304"/>
      <c r="N72" s="304"/>
      <c r="O72" s="304"/>
      <c r="P72" s="304"/>
      <c r="Q72" s="304"/>
      <c r="R72" s="304"/>
      <c r="S72" s="304"/>
      <c r="T72" s="304"/>
      <c r="U72" s="304"/>
      <c r="V72" s="304"/>
      <c r="W72" s="304"/>
      <c r="X72" s="304"/>
      <c r="Y72" s="304"/>
      <c r="Z72" s="304"/>
      <c r="AA72" s="304"/>
      <c r="AB72" s="690"/>
      <c r="AC72" s="690"/>
      <c r="AD72" s="690"/>
      <c r="AE72" s="690"/>
      <c r="AF72" s="690"/>
      <c r="AG72" s="522"/>
      <c r="AH72" s="413" t="b">
        <v>0</v>
      </c>
      <c r="AI72" s="413"/>
      <c r="AJ72" s="413"/>
      <c r="AK72" s="413"/>
      <c r="AL72" s="413"/>
      <c r="AM72" s="413"/>
      <c r="AN72" s="413"/>
      <c r="AO72" s="413"/>
      <c r="AP72" s="413"/>
      <c r="AQ72" s="413"/>
    </row>
    <row r="73" spans="1:43" ht="16.149999999999999" hidden="1" customHeight="1" outlineLevel="1">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691" t="str">
        <f>IF(AH72=TRUE,"問題なし","問題あり")</f>
        <v>問題あり</v>
      </c>
      <c r="AC73" s="691"/>
      <c r="AD73" s="691"/>
      <c r="AE73" s="691"/>
      <c r="AF73" s="691"/>
      <c r="AG73" s="3"/>
    </row>
    <row r="74" spans="1:43" ht="16.149999999999999" hidden="1" customHeight="1" outlineLevel="1">
      <c r="A74" s="315" t="s">
        <v>1564</v>
      </c>
      <c r="B74" s="316" t="s">
        <v>1651</v>
      </c>
      <c r="C74" s="316"/>
      <c r="D74" s="314"/>
      <c r="E74" s="314"/>
      <c r="F74" s="314"/>
      <c r="G74" s="314"/>
      <c r="H74" s="314"/>
      <c r="I74" s="314"/>
      <c r="J74" s="314"/>
      <c r="K74" s="314"/>
      <c r="L74" s="314"/>
      <c r="M74" s="314"/>
      <c r="N74" s="314"/>
      <c r="O74" s="314"/>
      <c r="P74" s="314"/>
      <c r="Q74" s="314"/>
      <c r="R74" s="314"/>
      <c r="S74" s="314"/>
      <c r="T74" s="314"/>
      <c r="U74" s="314"/>
      <c r="V74" s="314"/>
      <c r="W74" s="314"/>
      <c r="X74" s="314"/>
      <c r="Y74" s="314"/>
      <c r="Z74" s="314"/>
      <c r="AA74" s="314"/>
      <c r="AB74" s="530"/>
      <c r="AC74" s="530"/>
      <c r="AD74" s="530"/>
      <c r="AE74" s="530"/>
      <c r="AF74" s="530"/>
      <c r="AG74" s="314"/>
    </row>
    <row r="75" spans="1:43" ht="16.149999999999999" hidden="1" customHeight="1" outlineLevel="1">
      <c r="A75" s="316"/>
      <c r="B75" s="316" t="s">
        <v>1565</v>
      </c>
      <c r="C75" s="316"/>
      <c r="D75" s="314"/>
      <c r="E75" s="314"/>
      <c r="F75" s="314"/>
      <c r="G75" s="314"/>
      <c r="H75" s="314"/>
      <c r="I75" s="314"/>
      <c r="J75" s="314"/>
      <c r="K75" s="314"/>
      <c r="L75" s="314"/>
      <c r="M75" s="314"/>
      <c r="N75" s="314"/>
      <c r="O75" s="314"/>
      <c r="P75" s="314"/>
      <c r="Q75" s="314"/>
      <c r="R75" s="314"/>
      <c r="S75" s="314"/>
      <c r="T75" s="314"/>
      <c r="U75" s="314"/>
      <c r="V75" s="314"/>
      <c r="W75" s="314"/>
      <c r="X75" s="314"/>
      <c r="Y75" s="314"/>
      <c r="Z75" s="314"/>
      <c r="AA75" s="314"/>
      <c r="AB75" s="530"/>
      <c r="AC75" s="530"/>
      <c r="AD75" s="530"/>
      <c r="AE75" s="530"/>
      <c r="AF75" s="530"/>
      <c r="AG75" s="314"/>
    </row>
    <row r="76" spans="1:43" ht="16.149999999999999" hidden="1" customHeight="1" outlineLevel="1">
      <c r="A76" s="315" t="s">
        <v>1564</v>
      </c>
      <c r="B76" s="316" t="s">
        <v>1567</v>
      </c>
      <c r="C76" s="316"/>
      <c r="D76" s="316"/>
      <c r="E76" s="316"/>
      <c r="F76" s="316"/>
      <c r="G76" s="316"/>
      <c r="H76" s="316"/>
      <c r="I76" s="316"/>
      <c r="J76" s="316"/>
      <c r="K76" s="316"/>
      <c r="L76" s="316"/>
      <c r="M76" s="316"/>
      <c r="N76" s="316"/>
      <c r="O76" s="316"/>
      <c r="P76" s="316"/>
      <c r="Q76" s="316"/>
      <c r="R76" s="316"/>
      <c r="S76" s="316"/>
      <c r="T76" s="316"/>
      <c r="U76" s="316"/>
      <c r="V76" s="316"/>
      <c r="W76" s="316"/>
      <c r="X76" s="316"/>
      <c r="Y76" s="316"/>
      <c r="Z76" s="316"/>
      <c r="AA76" s="316"/>
      <c r="AB76" s="317"/>
      <c r="AC76" s="317"/>
      <c r="AD76" s="317"/>
      <c r="AE76" s="317"/>
      <c r="AF76" s="317"/>
      <c r="AG76" s="316"/>
    </row>
    <row r="77" spans="1:43" ht="16.149999999999999" hidden="1" customHeight="1" outlineLevel="1">
      <c r="A77" s="316"/>
      <c r="B77" s="316" t="s">
        <v>1566</v>
      </c>
      <c r="C77" s="316"/>
      <c r="D77" s="316"/>
      <c r="E77" s="316"/>
      <c r="F77" s="316"/>
      <c r="G77" s="316"/>
      <c r="H77" s="316"/>
      <c r="I77" s="316"/>
      <c r="J77" s="316"/>
      <c r="K77" s="316"/>
      <c r="L77" s="316"/>
      <c r="M77" s="316"/>
      <c r="N77" s="316"/>
      <c r="O77" s="316"/>
      <c r="P77" s="316"/>
      <c r="Q77" s="316"/>
      <c r="R77" s="316"/>
      <c r="S77" s="316"/>
      <c r="T77" s="316"/>
      <c r="U77" s="316"/>
      <c r="V77" s="316"/>
      <c r="W77" s="316"/>
      <c r="X77" s="316"/>
      <c r="Y77" s="316"/>
      <c r="Z77" s="316"/>
      <c r="AA77" s="316"/>
      <c r="AB77" s="317"/>
      <c r="AC77" s="317"/>
      <c r="AD77" s="317"/>
      <c r="AE77" s="317"/>
      <c r="AF77" s="317"/>
      <c r="AG77" s="316"/>
    </row>
    <row r="78" spans="1:43" ht="16.149999999999999" hidden="1" customHeight="1" outlineLevel="1">
      <c r="A78" s="315" t="s">
        <v>1564</v>
      </c>
      <c r="B78" s="531" t="s">
        <v>1652</v>
      </c>
      <c r="C78" s="316"/>
      <c r="D78" s="314"/>
      <c r="E78" s="314"/>
      <c r="F78" s="314"/>
      <c r="G78" s="314"/>
      <c r="H78" s="314"/>
      <c r="I78" s="314"/>
      <c r="J78" s="314"/>
      <c r="K78" s="314"/>
      <c r="L78" s="314"/>
      <c r="M78" s="314"/>
      <c r="N78" s="314"/>
      <c r="O78" s="314"/>
      <c r="P78" s="314"/>
      <c r="Q78" s="314"/>
      <c r="R78" s="314"/>
      <c r="S78" s="314"/>
      <c r="T78" s="314"/>
      <c r="U78" s="314"/>
      <c r="V78" s="314"/>
      <c r="W78" s="314"/>
      <c r="X78" s="314"/>
      <c r="Y78" s="314"/>
      <c r="Z78" s="314"/>
      <c r="AA78" s="314"/>
      <c r="AB78" s="530"/>
      <c r="AC78" s="530"/>
      <c r="AD78" s="530"/>
      <c r="AE78" s="530"/>
      <c r="AF78" s="530"/>
      <c r="AG78" s="314"/>
    </row>
    <row r="79" spans="1:43" ht="16.149999999999999" hidden="1" customHeight="1" outlineLevel="1">
      <c r="A79" s="316"/>
      <c r="B79" s="316" t="s">
        <v>1650</v>
      </c>
      <c r="C79" s="316"/>
      <c r="D79" s="314"/>
      <c r="E79" s="314"/>
      <c r="F79" s="314"/>
      <c r="G79" s="314"/>
      <c r="H79" s="314"/>
      <c r="I79" s="314"/>
      <c r="J79" s="314"/>
      <c r="K79" s="314"/>
      <c r="L79" s="314"/>
      <c r="M79" s="314"/>
      <c r="N79" s="314"/>
      <c r="O79" s="314"/>
      <c r="P79" s="314"/>
      <c r="Q79" s="314"/>
      <c r="R79" s="314"/>
      <c r="S79" s="314"/>
      <c r="T79" s="314"/>
      <c r="U79" s="314"/>
      <c r="V79" s="314"/>
      <c r="W79" s="314"/>
      <c r="X79" s="314"/>
      <c r="Y79" s="314"/>
      <c r="Z79" s="314"/>
      <c r="AA79" s="314"/>
      <c r="AB79" s="530"/>
      <c r="AC79" s="530"/>
      <c r="AD79" s="530"/>
      <c r="AE79" s="530"/>
      <c r="AF79" s="530"/>
      <c r="AG79" s="314"/>
    </row>
    <row r="80" spans="1:43" ht="16.149999999999999" hidden="1" customHeight="1" outlineLevel="1">
      <c r="A80" s="370" t="s">
        <v>1564</v>
      </c>
      <c r="B80" s="531" t="s">
        <v>1653</v>
      </c>
      <c r="C80" s="285"/>
      <c r="D80" s="295"/>
      <c r="E80" s="295"/>
      <c r="F80" s="295"/>
      <c r="G80" s="295"/>
      <c r="H80" s="295"/>
      <c r="I80" s="295"/>
      <c r="J80" s="295"/>
      <c r="K80" s="295"/>
      <c r="L80" s="295"/>
      <c r="M80" s="295"/>
      <c r="N80" s="295"/>
      <c r="O80" s="295"/>
      <c r="P80" s="295"/>
      <c r="Q80" s="295"/>
      <c r="R80" s="295"/>
      <c r="S80" s="295"/>
      <c r="T80" s="295"/>
      <c r="U80" s="295"/>
      <c r="V80" s="295"/>
      <c r="W80" s="295"/>
      <c r="X80" s="295"/>
      <c r="Y80" s="295"/>
      <c r="Z80" s="295"/>
      <c r="AA80" s="295"/>
      <c r="AB80" s="532"/>
      <c r="AC80" s="532"/>
      <c r="AD80" s="532"/>
      <c r="AE80" s="532"/>
      <c r="AF80" s="532"/>
      <c r="AG80" s="295"/>
    </row>
    <row r="81" spans="1:33" ht="16.149999999999999" hidden="1" customHeight="1" outlineLevel="1">
      <c r="A81" s="370"/>
      <c r="B81" s="531" t="s">
        <v>1590</v>
      </c>
      <c r="C81" s="285"/>
      <c r="D81" s="295"/>
      <c r="E81" s="295"/>
      <c r="F81" s="295"/>
      <c r="G81" s="295"/>
      <c r="H81" s="295"/>
      <c r="I81" s="295"/>
      <c r="J81" s="295"/>
      <c r="K81" s="295"/>
      <c r="L81" s="295"/>
      <c r="M81" s="295"/>
      <c r="N81" s="295"/>
      <c r="O81" s="295"/>
      <c r="P81" s="295"/>
      <c r="Q81" s="295"/>
      <c r="R81" s="295"/>
      <c r="S81" s="295"/>
      <c r="T81" s="295"/>
      <c r="U81" s="295"/>
      <c r="V81" s="295"/>
      <c r="W81" s="295"/>
      <c r="X81" s="295"/>
      <c r="Y81" s="295"/>
      <c r="Z81" s="295"/>
      <c r="AA81" s="295"/>
      <c r="AB81" s="532"/>
      <c r="AC81" s="532"/>
      <c r="AD81" s="532"/>
      <c r="AE81" s="532"/>
      <c r="AF81" s="532"/>
      <c r="AG81" s="295"/>
    </row>
    <row r="82" spans="1:33" ht="16.149999999999999" hidden="1" customHeight="1" outlineLevel="1">
      <c r="A82" s="370"/>
      <c r="B82" s="531" t="s">
        <v>1589</v>
      </c>
      <c r="C82" s="285"/>
      <c r="D82" s="295"/>
      <c r="E82" s="295"/>
      <c r="F82" s="295"/>
      <c r="G82" s="295"/>
      <c r="H82" s="295"/>
      <c r="I82" s="295"/>
      <c r="J82" s="295"/>
      <c r="K82" s="295"/>
      <c r="L82" s="295"/>
      <c r="M82" s="295"/>
      <c r="N82" s="295"/>
      <c r="O82" s="295"/>
      <c r="P82" s="295"/>
      <c r="Q82" s="295"/>
      <c r="R82" s="295"/>
      <c r="S82" s="295"/>
      <c r="T82" s="295"/>
      <c r="U82" s="295"/>
      <c r="V82" s="295"/>
      <c r="W82" s="295"/>
      <c r="X82" s="295"/>
      <c r="Y82" s="295"/>
      <c r="Z82" s="295"/>
      <c r="AA82" s="295"/>
      <c r="AB82" s="532"/>
      <c r="AC82" s="532"/>
      <c r="AD82" s="532"/>
      <c r="AE82" s="532"/>
      <c r="AF82" s="532"/>
      <c r="AG82" s="295"/>
    </row>
    <row r="83" spans="1:33" ht="16.149999999999999" hidden="1" customHeight="1" outlineLevel="1">
      <c r="A83" s="370" t="s">
        <v>1564</v>
      </c>
      <c r="B83" s="531" t="s">
        <v>1654</v>
      </c>
      <c r="C83" s="285"/>
      <c r="D83" s="295"/>
      <c r="E83" s="295"/>
      <c r="F83" s="295"/>
      <c r="G83" s="295"/>
      <c r="H83" s="295"/>
      <c r="I83" s="295"/>
      <c r="J83" s="295"/>
      <c r="K83" s="295"/>
      <c r="L83" s="295"/>
      <c r="M83" s="295"/>
      <c r="N83" s="295"/>
      <c r="O83" s="295"/>
      <c r="P83" s="295"/>
      <c r="Q83" s="295"/>
      <c r="R83" s="295"/>
      <c r="S83" s="295"/>
      <c r="T83" s="295"/>
      <c r="U83" s="295"/>
      <c r="V83" s="295"/>
      <c r="W83" s="295"/>
      <c r="X83" s="295"/>
      <c r="Y83" s="295"/>
      <c r="Z83" s="295"/>
      <c r="AA83" s="295"/>
      <c r="AB83" s="532"/>
      <c r="AC83" s="532"/>
      <c r="AD83" s="532"/>
      <c r="AE83" s="532"/>
      <c r="AF83" s="532"/>
      <c r="AG83" s="295"/>
    </row>
    <row r="84" spans="1:33" ht="16.149999999999999" hidden="1" customHeight="1" outlineLevel="1">
      <c r="A84" s="481"/>
      <c r="B84" s="397"/>
      <c r="C84" s="397"/>
      <c r="D84" s="3"/>
      <c r="E84" s="3"/>
      <c r="F84" s="3"/>
      <c r="G84" s="3"/>
      <c r="H84" s="3"/>
      <c r="I84" s="3"/>
      <c r="J84" s="3"/>
      <c r="K84" s="3"/>
      <c r="L84" s="3"/>
      <c r="M84" s="3"/>
      <c r="N84" s="3"/>
      <c r="O84" s="3"/>
      <c r="P84" s="3"/>
      <c r="Q84" s="3"/>
      <c r="R84" s="3"/>
      <c r="S84" s="3"/>
      <c r="T84" s="3"/>
      <c r="U84" s="3"/>
      <c r="V84" s="3"/>
      <c r="W84" s="3"/>
      <c r="X84" s="3"/>
      <c r="Y84" s="3"/>
      <c r="Z84" s="3"/>
      <c r="AA84" s="19"/>
      <c r="AB84" s="19"/>
      <c r="AC84" s="19"/>
      <c r="AD84" s="19"/>
      <c r="AE84" s="19"/>
      <c r="AF84" s="3"/>
    </row>
    <row r="85" spans="1:33" ht="16.149999999999999" customHeight="1" collapsed="1">
      <c r="A85" s="164" t="s">
        <v>1522</v>
      </c>
      <c r="B85" s="3"/>
      <c r="C85" s="3"/>
      <c r="D85" s="3"/>
      <c r="E85" s="3"/>
      <c r="F85" s="3"/>
      <c r="G85" s="3"/>
      <c r="H85" s="3"/>
      <c r="I85" s="3"/>
      <c r="J85" s="3"/>
      <c r="K85" s="3"/>
      <c r="L85" s="3"/>
      <c r="M85" s="3"/>
      <c r="N85" s="3"/>
      <c r="O85" s="3"/>
      <c r="P85" s="3"/>
      <c r="Q85" s="3"/>
      <c r="R85" s="3"/>
      <c r="S85" s="3"/>
      <c r="T85" s="3"/>
      <c r="U85" s="3"/>
      <c r="V85" s="3"/>
      <c r="W85" s="3"/>
      <c r="X85" s="3"/>
      <c r="Y85" s="3"/>
      <c r="Z85" s="3"/>
      <c r="AA85" s="19"/>
      <c r="AB85" s="19"/>
      <c r="AC85" s="19"/>
      <c r="AD85" s="19"/>
      <c r="AE85" s="19"/>
      <c r="AF85" s="3"/>
    </row>
    <row r="86" spans="1:33" ht="16.149999999999999" customHeight="1">
      <c r="A86" s="310" t="s">
        <v>1564</v>
      </c>
      <c r="B86" s="395" t="s">
        <v>1572</v>
      </c>
      <c r="C86" s="311"/>
      <c r="D86" s="311"/>
      <c r="E86" s="311"/>
      <c r="F86" s="311"/>
      <c r="G86" s="311"/>
      <c r="H86" s="311"/>
      <c r="I86" s="311"/>
      <c r="J86" s="311"/>
      <c r="K86" s="311"/>
      <c r="L86" s="311"/>
      <c r="M86" s="311"/>
      <c r="N86" s="311"/>
      <c r="O86" s="311"/>
      <c r="P86" s="311"/>
      <c r="Q86" s="311"/>
      <c r="R86" s="311"/>
      <c r="S86" s="311"/>
      <c r="T86" s="311"/>
      <c r="U86" s="311"/>
      <c r="V86" s="311"/>
      <c r="W86" s="311"/>
      <c r="X86" s="311"/>
      <c r="Y86" s="311"/>
      <c r="Z86" s="311"/>
      <c r="AA86" s="310"/>
      <c r="AB86" s="310"/>
      <c r="AC86" s="310"/>
      <c r="AD86" s="310"/>
      <c r="AE86" s="310"/>
      <c r="AF86" s="311"/>
      <c r="AG86" s="394"/>
    </row>
    <row r="87" spans="1:33" ht="16.149999999999999" customHeight="1">
      <c r="A87" s="19" t="s">
        <v>1564</v>
      </c>
      <c r="B87" s="311" t="s">
        <v>1725</v>
      </c>
      <c r="C87" s="311"/>
      <c r="D87" s="311"/>
      <c r="E87" s="311"/>
      <c r="F87" s="311"/>
      <c r="G87" s="311"/>
      <c r="H87" s="311"/>
      <c r="I87" s="311"/>
      <c r="J87" s="311"/>
      <c r="K87" s="311"/>
      <c r="L87" s="311"/>
      <c r="M87" s="311"/>
      <c r="N87" s="311"/>
      <c r="O87" s="311"/>
      <c r="P87" s="311"/>
      <c r="Q87" s="311"/>
      <c r="R87" s="311"/>
      <c r="S87" s="311"/>
      <c r="T87" s="311"/>
      <c r="U87" s="311"/>
      <c r="V87" s="311"/>
      <c r="W87" s="311"/>
      <c r="X87" s="311"/>
      <c r="Y87" s="311"/>
      <c r="Z87" s="311"/>
      <c r="AA87" s="310"/>
      <c r="AB87" s="310"/>
      <c r="AC87" s="310"/>
      <c r="AD87" s="310"/>
      <c r="AE87" s="310"/>
      <c r="AF87" s="311"/>
      <c r="AG87" s="394"/>
    </row>
    <row r="88" spans="1:33" ht="16.149999999999999" customHeight="1">
      <c r="A88" s="310" t="s">
        <v>1564</v>
      </c>
      <c r="B88" s="311" t="s">
        <v>1577</v>
      </c>
      <c r="C88" s="3"/>
      <c r="D88" s="3"/>
      <c r="E88" s="3"/>
      <c r="F88" s="3"/>
      <c r="G88" s="3"/>
      <c r="H88" s="3"/>
      <c r="I88" s="3"/>
      <c r="J88" s="3"/>
      <c r="K88" s="3"/>
      <c r="L88" s="3"/>
      <c r="M88" s="3"/>
      <c r="N88" s="3"/>
      <c r="O88" s="3"/>
      <c r="P88" s="3"/>
      <c r="Q88" s="3"/>
      <c r="R88" s="3"/>
      <c r="S88" s="3"/>
      <c r="T88" s="3"/>
      <c r="U88" s="3"/>
      <c r="V88" s="3"/>
      <c r="W88" s="3"/>
      <c r="X88" s="3"/>
      <c r="Y88" s="3"/>
      <c r="Z88" s="3"/>
      <c r="AA88" s="19"/>
      <c r="AB88" s="19"/>
      <c r="AC88" s="19"/>
      <c r="AD88" s="19"/>
      <c r="AE88" s="19"/>
      <c r="AF88" s="3"/>
    </row>
    <row r="89" spans="1:33" ht="16.149999999999999" customHeight="1">
      <c r="A89" s="164"/>
      <c r="B89" s="311" t="s">
        <v>1574</v>
      </c>
      <c r="C89" s="3"/>
      <c r="D89" s="3"/>
      <c r="E89" s="3"/>
      <c r="F89" s="3"/>
      <c r="G89" s="3"/>
      <c r="H89" s="3"/>
      <c r="I89" s="3"/>
      <c r="J89" s="3"/>
      <c r="K89" s="3"/>
      <c r="L89" s="3"/>
      <c r="M89" s="3"/>
      <c r="N89" s="3"/>
      <c r="O89" s="3"/>
      <c r="P89" s="3"/>
      <c r="Q89" s="3"/>
      <c r="R89" s="3"/>
      <c r="S89" s="3"/>
      <c r="T89" s="3"/>
      <c r="U89" s="3"/>
      <c r="V89" s="3"/>
      <c r="W89" s="3"/>
      <c r="X89" s="3"/>
      <c r="Y89" s="3"/>
      <c r="Z89" s="3"/>
      <c r="AA89" s="19"/>
      <c r="AB89" s="19"/>
      <c r="AC89" s="19"/>
      <c r="AD89" s="19"/>
      <c r="AE89" s="19"/>
      <c r="AF89" s="3"/>
    </row>
    <row r="90" spans="1:33" ht="16.149999999999999" customHeight="1">
      <c r="A90" s="396" t="s">
        <v>1619</v>
      </c>
      <c r="B90" s="311"/>
      <c r="C90" s="3"/>
      <c r="D90" s="3"/>
      <c r="E90" s="3"/>
      <c r="F90" s="3"/>
      <c r="G90" s="3"/>
      <c r="H90" s="3"/>
      <c r="I90" s="3"/>
      <c r="J90" s="3"/>
      <c r="K90" s="3"/>
      <c r="L90" s="3"/>
      <c r="M90" s="3"/>
      <c r="N90" s="3"/>
      <c r="O90" s="3"/>
      <c r="P90" s="3"/>
      <c r="Q90" s="3"/>
      <c r="R90" s="3"/>
      <c r="S90" s="3"/>
      <c r="T90" s="3"/>
      <c r="U90" s="3"/>
      <c r="V90" s="3"/>
      <c r="W90" s="3"/>
      <c r="X90" s="3"/>
      <c r="Y90" s="3"/>
      <c r="Z90" s="3"/>
      <c r="AA90" s="19"/>
      <c r="AB90" s="19"/>
      <c r="AC90" s="19"/>
      <c r="AD90" s="19"/>
      <c r="AE90" s="19"/>
      <c r="AF90" s="3"/>
    </row>
    <row r="91" spans="1:33" ht="16.149999999999999" customHeight="1" thickBot="1">
      <c r="A91" s="2" t="s">
        <v>1773</v>
      </c>
      <c r="B91" s="3"/>
      <c r="C91" s="3"/>
      <c r="D91" s="3"/>
      <c r="E91" s="3"/>
      <c r="F91" s="3"/>
      <c r="G91" s="3"/>
      <c r="H91" s="3"/>
      <c r="I91" s="3"/>
      <c r="J91" s="3"/>
      <c r="K91" s="3"/>
      <c r="L91" s="3"/>
      <c r="M91" s="3"/>
      <c r="N91" s="3"/>
      <c r="O91" s="3"/>
      <c r="P91" s="3"/>
      <c r="Q91" s="3"/>
      <c r="R91" s="3"/>
      <c r="S91" s="3"/>
      <c r="T91" s="3"/>
      <c r="U91" s="3"/>
      <c r="V91" s="3"/>
      <c r="W91" s="3"/>
      <c r="X91" s="3"/>
      <c r="Y91" s="3"/>
      <c r="Z91" s="3"/>
      <c r="AA91" s="177"/>
      <c r="AB91" s="177"/>
      <c r="AC91" s="177"/>
      <c r="AD91" s="177"/>
      <c r="AE91" s="177"/>
      <c r="AF91" s="177"/>
      <c r="AG91" s="177"/>
    </row>
    <row r="92" spans="1:33" ht="16.149999999999999" customHeight="1">
      <c r="A92" s="172" t="s">
        <v>1708</v>
      </c>
      <c r="B92" s="56"/>
      <c r="C92" s="36"/>
      <c r="D92" s="36"/>
      <c r="E92" s="36"/>
      <c r="F92" s="36"/>
      <c r="G92" s="36"/>
      <c r="H92" s="36"/>
      <c r="I92" s="36"/>
      <c r="J92" s="36"/>
      <c r="K92" s="36"/>
      <c r="L92" s="36"/>
      <c r="M92" s="36"/>
      <c r="N92" s="36"/>
      <c r="O92" s="36"/>
      <c r="P92" s="36"/>
      <c r="Q92" s="36"/>
      <c r="R92" s="36"/>
      <c r="S92" s="36"/>
      <c r="T92" s="36"/>
      <c r="U92" s="36"/>
      <c r="V92" s="36"/>
      <c r="W92" s="36"/>
      <c r="X92" s="36"/>
      <c r="Y92" s="36"/>
      <c r="Z92" s="36"/>
      <c r="AA92" s="77"/>
      <c r="AB92" s="634"/>
      <c r="AC92" s="634"/>
      <c r="AD92" s="634"/>
      <c r="AE92" s="634"/>
      <c r="AF92" s="634"/>
      <c r="AG92" s="79" t="s">
        <v>291</v>
      </c>
    </row>
    <row r="93" spans="1:33" ht="16.149999999999999" hidden="1" customHeight="1" outlineLevel="1">
      <c r="A93" s="533" t="s">
        <v>1709</v>
      </c>
      <c r="B93" s="339"/>
      <c r="C93" s="498"/>
      <c r="D93" s="498"/>
      <c r="E93" s="498"/>
      <c r="F93" s="498"/>
      <c r="G93" s="498"/>
      <c r="H93" s="498"/>
      <c r="I93" s="498"/>
      <c r="J93" s="498"/>
      <c r="K93" s="498"/>
      <c r="L93" s="498"/>
      <c r="M93" s="498"/>
      <c r="N93" s="498"/>
      <c r="O93" s="498"/>
      <c r="P93" s="498"/>
      <c r="Q93" s="498"/>
      <c r="R93" s="498"/>
      <c r="S93" s="498"/>
      <c r="T93" s="498"/>
      <c r="U93" s="498"/>
      <c r="V93" s="498"/>
      <c r="W93" s="498"/>
      <c r="X93" s="498"/>
      <c r="Y93" s="498"/>
      <c r="Z93" s="498"/>
      <c r="AA93" s="534"/>
      <c r="AB93" s="615">
        <f>AB94-AB95</f>
        <v>0</v>
      </c>
      <c r="AC93" s="615"/>
      <c r="AD93" s="615"/>
      <c r="AE93" s="615"/>
      <c r="AF93" s="615"/>
      <c r="AG93" s="535" t="s">
        <v>270</v>
      </c>
    </row>
    <row r="94" spans="1:33" ht="16.149999999999999" customHeight="1" collapsed="1">
      <c r="A94" s="1" t="s">
        <v>1726</v>
      </c>
      <c r="B94" s="3"/>
      <c r="C94" s="3"/>
      <c r="D94" s="3"/>
      <c r="E94" s="3"/>
      <c r="F94" s="3"/>
      <c r="G94" s="3"/>
      <c r="H94" s="3"/>
      <c r="I94" s="3"/>
      <c r="J94" s="3"/>
      <c r="K94" s="3"/>
      <c r="L94" s="3"/>
      <c r="M94" s="3"/>
      <c r="N94" s="3"/>
      <c r="O94" s="3"/>
      <c r="P94" s="3"/>
      <c r="Q94" s="3"/>
      <c r="R94" s="3"/>
      <c r="S94" s="3"/>
      <c r="T94" s="3"/>
      <c r="U94" s="3"/>
      <c r="V94" s="3"/>
      <c r="W94" s="3"/>
      <c r="X94" s="3"/>
      <c r="Y94" s="3"/>
      <c r="Z94" s="3"/>
      <c r="AA94" s="3"/>
      <c r="AB94" s="633"/>
      <c r="AC94" s="633"/>
      <c r="AD94" s="633"/>
      <c r="AE94" s="633"/>
      <c r="AF94" s="633"/>
      <c r="AG94" s="181" t="s">
        <v>270</v>
      </c>
    </row>
    <row r="95" spans="1:33" ht="16.149999999999999" customHeight="1">
      <c r="A95" s="22" t="s">
        <v>1727</v>
      </c>
      <c r="B95" s="5"/>
      <c r="C95" s="5"/>
      <c r="D95" s="5"/>
      <c r="E95" s="5"/>
      <c r="F95" s="5"/>
      <c r="G95" s="5"/>
      <c r="H95" s="5"/>
      <c r="I95" s="5"/>
      <c r="J95" s="5"/>
      <c r="K95" s="5"/>
      <c r="L95" s="5"/>
      <c r="M95" s="5"/>
      <c r="N95" s="5"/>
      <c r="O95" s="5"/>
      <c r="P95" s="5"/>
      <c r="Q95" s="5"/>
      <c r="R95" s="5"/>
      <c r="S95" s="5"/>
      <c r="T95" s="5"/>
      <c r="U95" s="5"/>
      <c r="V95" s="5"/>
      <c r="W95" s="5"/>
      <c r="X95" s="5"/>
      <c r="Y95" s="5"/>
      <c r="Z95" s="5"/>
      <c r="AA95" s="5"/>
      <c r="AB95" s="613"/>
      <c r="AC95" s="613"/>
      <c r="AD95" s="613"/>
      <c r="AE95" s="613"/>
      <c r="AF95" s="613"/>
      <c r="AG95" s="181" t="s">
        <v>270</v>
      </c>
    </row>
    <row r="96" spans="1:33" ht="16.149999999999999" customHeight="1">
      <c r="A96" s="16"/>
      <c r="B96" s="39" t="s">
        <v>1728</v>
      </c>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625"/>
      <c r="AC96" s="625"/>
      <c r="AD96" s="625"/>
      <c r="AE96" s="625"/>
      <c r="AF96" s="625"/>
      <c r="AG96" s="128" t="s">
        <v>270</v>
      </c>
    </row>
    <row r="97" spans="1:33" ht="16.149999999999999" customHeight="1" thickBot="1">
      <c r="A97" s="40"/>
      <c r="B97" s="104" t="s">
        <v>1775</v>
      </c>
      <c r="C97" s="23"/>
      <c r="D97" s="23"/>
      <c r="E97" s="23"/>
      <c r="F97" s="23"/>
      <c r="G97" s="23"/>
      <c r="H97" s="23"/>
      <c r="I97" s="23"/>
      <c r="J97" s="23"/>
      <c r="K97" s="23"/>
      <c r="L97" s="23"/>
      <c r="M97" s="23"/>
      <c r="N97" s="23"/>
      <c r="O97" s="23"/>
      <c r="P97" s="88"/>
      <c r="Q97" s="88"/>
      <c r="R97" s="88"/>
      <c r="S97" s="88"/>
      <c r="T97" s="88"/>
      <c r="U97" s="88"/>
      <c r="V97" s="88"/>
      <c r="W97" s="88"/>
      <c r="X97" s="88"/>
      <c r="Y97" s="88"/>
      <c r="Z97" s="88"/>
      <c r="AA97" s="88"/>
      <c r="AB97" s="650">
        <f>AB95-AB96</f>
        <v>0</v>
      </c>
      <c r="AC97" s="650"/>
      <c r="AD97" s="650"/>
      <c r="AE97" s="650"/>
      <c r="AF97" s="650"/>
      <c r="AG97" s="129" t="s">
        <v>297</v>
      </c>
    </row>
    <row r="98" spans="1:33" ht="16.149999999999999" customHeight="1" thickTop="1" thickBot="1">
      <c r="A98" s="90"/>
      <c r="B98" s="105" t="s">
        <v>1734</v>
      </c>
      <c r="C98" s="106"/>
      <c r="D98" s="106"/>
      <c r="E98" s="106"/>
      <c r="F98" s="106"/>
      <c r="G98" s="106"/>
      <c r="H98" s="106"/>
      <c r="I98" s="106"/>
      <c r="J98" s="106"/>
      <c r="K98" s="106"/>
      <c r="L98" s="106"/>
      <c r="M98" s="106"/>
      <c r="N98" s="106"/>
      <c r="O98" s="106"/>
      <c r="P98" s="93"/>
      <c r="Q98" s="93"/>
      <c r="R98" s="93"/>
      <c r="S98" s="93"/>
      <c r="T98" s="93"/>
      <c r="U98" s="93"/>
      <c r="V98" s="93"/>
      <c r="W98" s="93"/>
      <c r="X98" s="93"/>
      <c r="Y98" s="93"/>
      <c r="Z98" s="93"/>
      <c r="AA98" s="93"/>
      <c r="AB98" s="683">
        <f>IFERROR(AB97/(AB94-AB95)*100,0)</f>
        <v>0</v>
      </c>
      <c r="AC98" s="683"/>
      <c r="AD98" s="683"/>
      <c r="AE98" s="683"/>
      <c r="AF98" s="683"/>
      <c r="AG98" s="130" t="s">
        <v>299</v>
      </c>
    </row>
    <row r="99" spans="1:33" ht="16.149999999999999" customHeight="1">
      <c r="A99" s="50"/>
      <c r="D99" s="49"/>
      <c r="E99" s="49"/>
      <c r="F99" s="49"/>
      <c r="G99" s="49"/>
      <c r="H99" s="49"/>
      <c r="I99" s="49"/>
      <c r="J99" s="49"/>
      <c r="K99" s="49"/>
      <c r="L99" s="49"/>
      <c r="M99" s="49"/>
      <c r="N99" s="49"/>
      <c r="O99" s="49"/>
      <c r="P99" s="49"/>
      <c r="Q99" s="49"/>
      <c r="R99" s="49"/>
      <c r="S99" s="49"/>
      <c r="T99" s="49"/>
      <c r="U99" s="49"/>
      <c r="V99" s="49"/>
      <c r="W99" s="49"/>
      <c r="X99" s="49"/>
      <c r="Y99" s="49"/>
      <c r="Z99" s="49"/>
      <c r="AA99" s="49"/>
    </row>
    <row r="100" spans="1:33" ht="16.149999999999999" customHeight="1" thickBot="1">
      <c r="A100" s="327" t="s">
        <v>300</v>
      </c>
      <c r="B100" s="265"/>
      <c r="C100" s="265"/>
      <c r="D100" s="265"/>
      <c r="E100" s="265"/>
      <c r="F100" s="265"/>
      <c r="G100" s="265"/>
      <c r="H100" s="265"/>
      <c r="I100" s="265"/>
      <c r="J100" s="265"/>
      <c r="K100" s="265"/>
      <c r="L100" s="265"/>
      <c r="M100" s="265"/>
      <c r="N100" s="265"/>
      <c r="O100" s="265"/>
      <c r="P100" s="265"/>
      <c r="Q100" s="265"/>
      <c r="R100" s="265"/>
      <c r="S100" s="265"/>
      <c r="T100" s="265"/>
      <c r="U100" s="265"/>
      <c r="V100" s="265"/>
      <c r="W100" s="265"/>
      <c r="X100" s="265"/>
      <c r="Y100" s="265"/>
      <c r="Z100" s="265"/>
      <c r="AA100" s="328"/>
      <c r="AB100" s="328"/>
      <c r="AC100" s="328"/>
      <c r="AD100" s="328"/>
      <c r="AE100" s="328"/>
      <c r="AF100" s="328"/>
      <c r="AG100" s="328"/>
    </row>
    <row r="101" spans="1:33" ht="16.149999999999999" customHeight="1">
      <c r="A101" s="115" t="s">
        <v>1710</v>
      </c>
      <c r="B101" s="56"/>
      <c r="C101" s="36"/>
      <c r="D101" s="36"/>
      <c r="E101" s="36"/>
      <c r="F101" s="36"/>
      <c r="G101" s="36"/>
      <c r="H101" s="36"/>
      <c r="I101" s="36"/>
      <c r="J101" s="36"/>
      <c r="K101" s="36"/>
      <c r="L101" s="36"/>
      <c r="M101" s="36"/>
      <c r="N101" s="36"/>
      <c r="O101" s="36"/>
      <c r="P101" s="36"/>
      <c r="Q101" s="36"/>
      <c r="R101" s="36"/>
      <c r="S101" s="36"/>
      <c r="T101" s="36"/>
      <c r="U101" s="36"/>
      <c r="V101" s="36"/>
      <c r="W101" s="36"/>
      <c r="X101" s="36"/>
      <c r="Y101" s="36"/>
      <c r="Z101" s="36"/>
      <c r="AA101" s="77"/>
      <c r="AB101" s="634"/>
      <c r="AC101" s="634"/>
      <c r="AD101" s="634"/>
      <c r="AE101" s="634"/>
      <c r="AF101" s="634"/>
      <c r="AG101" s="79" t="s">
        <v>291</v>
      </c>
    </row>
    <row r="102" spans="1:33" ht="16.149999999999999" hidden="1" customHeight="1" outlineLevel="1">
      <c r="A102" s="533" t="s">
        <v>1717</v>
      </c>
      <c r="B102" s="339"/>
      <c r="C102" s="498"/>
      <c r="D102" s="498"/>
      <c r="E102" s="498"/>
      <c r="F102" s="498"/>
      <c r="G102" s="498"/>
      <c r="H102" s="498"/>
      <c r="I102" s="498"/>
      <c r="J102" s="498"/>
      <c r="K102" s="498"/>
      <c r="L102" s="498"/>
      <c r="M102" s="498"/>
      <c r="N102" s="498"/>
      <c r="O102" s="498"/>
      <c r="P102" s="498"/>
      <c r="Q102" s="498"/>
      <c r="R102" s="498"/>
      <c r="S102" s="498"/>
      <c r="T102" s="498"/>
      <c r="U102" s="498"/>
      <c r="V102" s="498"/>
      <c r="W102" s="498"/>
      <c r="X102" s="498"/>
      <c r="Y102" s="498"/>
      <c r="Z102" s="498"/>
      <c r="AA102" s="534"/>
      <c r="AB102" s="615">
        <f>AB103-AB104</f>
        <v>0</v>
      </c>
      <c r="AC102" s="615"/>
      <c r="AD102" s="615"/>
      <c r="AE102" s="615"/>
      <c r="AF102" s="615"/>
      <c r="AG102" s="535" t="s">
        <v>270</v>
      </c>
    </row>
    <row r="103" spans="1:33" ht="16.149999999999999" customHeight="1" collapsed="1">
      <c r="A103" s="1" t="s">
        <v>1729</v>
      </c>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633"/>
      <c r="AC103" s="633"/>
      <c r="AD103" s="633"/>
      <c r="AE103" s="633"/>
      <c r="AF103" s="633"/>
      <c r="AG103" s="181" t="s">
        <v>270</v>
      </c>
    </row>
    <row r="104" spans="1:33" ht="16.149999999999999" customHeight="1">
      <c r="A104" s="22" t="s">
        <v>1735</v>
      </c>
      <c r="B104" s="5"/>
      <c r="C104" s="5"/>
      <c r="D104" s="5"/>
      <c r="E104" s="5"/>
      <c r="F104" s="5"/>
      <c r="G104" s="5"/>
      <c r="H104" s="5"/>
      <c r="I104" s="5"/>
      <c r="J104" s="5"/>
      <c r="K104" s="5"/>
      <c r="L104" s="5"/>
      <c r="M104" s="5"/>
      <c r="N104" s="5"/>
      <c r="O104" s="5"/>
      <c r="P104" s="5"/>
      <c r="Q104" s="5"/>
      <c r="R104" s="5"/>
      <c r="S104" s="5"/>
      <c r="T104" s="5"/>
      <c r="U104" s="5"/>
      <c r="V104" s="5"/>
      <c r="W104" s="5"/>
      <c r="X104" s="5"/>
      <c r="Y104" s="5"/>
      <c r="Z104" s="5"/>
      <c r="AA104" s="5"/>
      <c r="AB104" s="613"/>
      <c r="AC104" s="613"/>
      <c r="AD104" s="613"/>
      <c r="AE104" s="613"/>
      <c r="AF104" s="613"/>
      <c r="AG104" s="181" t="s">
        <v>270</v>
      </c>
    </row>
    <row r="105" spans="1:33" ht="16.149999999999999" customHeight="1">
      <c r="A105" s="16"/>
      <c r="B105" s="39" t="s">
        <v>1738</v>
      </c>
      <c r="C105" s="23"/>
      <c r="D105" s="23"/>
      <c r="E105" s="23"/>
      <c r="F105" s="23"/>
      <c r="G105" s="23"/>
      <c r="H105" s="23"/>
      <c r="I105" s="23"/>
      <c r="J105" s="23"/>
      <c r="K105" s="23"/>
      <c r="L105" s="23"/>
      <c r="M105" s="23"/>
      <c r="N105" s="23"/>
      <c r="O105" s="23"/>
      <c r="P105" s="23"/>
      <c r="Q105" s="23"/>
      <c r="R105" s="23"/>
      <c r="S105" s="23"/>
      <c r="T105" s="23"/>
      <c r="U105" s="23"/>
      <c r="V105" s="23"/>
      <c r="W105" s="23"/>
      <c r="X105" s="23"/>
      <c r="Y105" s="23"/>
      <c r="Z105" s="23"/>
      <c r="AA105" s="23"/>
      <c r="AB105" s="625"/>
      <c r="AC105" s="625"/>
      <c r="AD105" s="625"/>
      <c r="AE105" s="625"/>
      <c r="AF105" s="625"/>
      <c r="AG105" s="128" t="s">
        <v>270</v>
      </c>
    </row>
    <row r="106" spans="1:33" ht="16.149999999999999" customHeight="1" thickBot="1">
      <c r="A106" s="40"/>
      <c r="B106" s="104" t="s">
        <v>1739</v>
      </c>
      <c r="C106" s="88"/>
      <c r="D106" s="88"/>
      <c r="E106" s="88"/>
      <c r="F106" s="88"/>
      <c r="G106" s="88"/>
      <c r="H106" s="88"/>
      <c r="I106" s="88"/>
      <c r="J106" s="88"/>
      <c r="K106" s="88"/>
      <c r="L106" s="88"/>
      <c r="M106" s="88"/>
      <c r="N106" s="88"/>
      <c r="O106" s="88"/>
      <c r="P106" s="88"/>
      <c r="Q106" s="88"/>
      <c r="R106" s="88"/>
      <c r="S106" s="88"/>
      <c r="T106" s="88"/>
      <c r="U106" s="88"/>
      <c r="V106" s="88"/>
      <c r="W106" s="88"/>
      <c r="X106" s="88"/>
      <c r="Y106" s="88"/>
      <c r="Z106" s="88"/>
      <c r="AA106" s="88"/>
      <c r="AB106" s="650">
        <f>AB104-AB105</f>
        <v>0</v>
      </c>
      <c r="AC106" s="650"/>
      <c r="AD106" s="650"/>
      <c r="AE106" s="650"/>
      <c r="AF106" s="650"/>
      <c r="AG106" s="129" t="s">
        <v>297</v>
      </c>
    </row>
    <row r="107" spans="1:33" ht="16.350000000000001" customHeight="1" thickTop="1" thickBot="1">
      <c r="A107" s="90"/>
      <c r="B107" s="175" t="s">
        <v>1753</v>
      </c>
      <c r="C107" s="93"/>
      <c r="D107" s="93"/>
      <c r="E107" s="93"/>
      <c r="F107" s="93"/>
      <c r="G107" s="93"/>
      <c r="H107" s="93"/>
      <c r="I107" s="93"/>
      <c r="J107" s="93"/>
      <c r="K107" s="93"/>
      <c r="L107" s="93"/>
      <c r="M107" s="93"/>
      <c r="N107" s="93"/>
      <c r="O107" s="93"/>
      <c r="P107" s="93"/>
      <c r="Q107" s="93"/>
      <c r="R107" s="93"/>
      <c r="S107" s="93"/>
      <c r="T107" s="93"/>
      <c r="U107" s="93"/>
      <c r="V107" s="93"/>
      <c r="W107" s="93"/>
      <c r="X107" s="93"/>
      <c r="Y107" s="93"/>
      <c r="Z107" s="93"/>
      <c r="AA107" s="93"/>
      <c r="AB107" s="683">
        <f>IFERROR(AB106/(AB103-AB104)*100,0)</f>
        <v>0</v>
      </c>
      <c r="AC107" s="683"/>
      <c r="AD107" s="683"/>
      <c r="AE107" s="683"/>
      <c r="AF107" s="683"/>
      <c r="AG107" s="130" t="s">
        <v>299</v>
      </c>
    </row>
    <row r="108" spans="1:33" ht="16.350000000000001" customHeight="1"/>
    <row r="109" spans="1:33" ht="16.149999999999999" customHeight="1" thickBot="1">
      <c r="A109" s="2" t="s">
        <v>308</v>
      </c>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655"/>
      <c r="AB109" s="655"/>
      <c r="AC109" s="655"/>
      <c r="AD109" s="655"/>
      <c r="AE109" s="655"/>
      <c r="AF109" s="655"/>
      <c r="AG109" s="655"/>
    </row>
    <row r="110" spans="1:33" ht="16.149999999999999" customHeight="1">
      <c r="A110" s="115" t="s">
        <v>1711</v>
      </c>
      <c r="B110" s="56"/>
      <c r="C110" s="36"/>
      <c r="D110" s="36"/>
      <c r="E110" s="36"/>
      <c r="F110" s="36"/>
      <c r="G110" s="36"/>
      <c r="H110" s="36"/>
      <c r="I110" s="36"/>
      <c r="J110" s="36"/>
      <c r="K110" s="36"/>
      <c r="L110" s="36"/>
      <c r="M110" s="36"/>
      <c r="N110" s="36"/>
      <c r="O110" s="36"/>
      <c r="P110" s="36"/>
      <c r="Q110" s="36"/>
      <c r="R110" s="36"/>
      <c r="S110" s="36"/>
      <c r="T110" s="36"/>
      <c r="U110" s="36"/>
      <c r="V110" s="36"/>
      <c r="W110" s="36"/>
      <c r="X110" s="36"/>
      <c r="Y110" s="36"/>
      <c r="Z110" s="36"/>
      <c r="AA110" s="77"/>
      <c r="AB110" s="634"/>
      <c r="AC110" s="634"/>
      <c r="AD110" s="634"/>
      <c r="AE110" s="634"/>
      <c r="AF110" s="634"/>
      <c r="AG110" s="79" t="s">
        <v>291</v>
      </c>
    </row>
    <row r="111" spans="1:33" ht="16.149999999999999" hidden="1" customHeight="1" outlineLevel="1">
      <c r="A111" s="533" t="s">
        <v>1718</v>
      </c>
      <c r="B111" s="339"/>
      <c r="C111" s="498"/>
      <c r="D111" s="498"/>
      <c r="E111" s="498"/>
      <c r="F111" s="498"/>
      <c r="G111" s="498"/>
      <c r="H111" s="498"/>
      <c r="I111" s="498"/>
      <c r="J111" s="498"/>
      <c r="K111" s="498"/>
      <c r="L111" s="498"/>
      <c r="M111" s="498"/>
      <c r="N111" s="498"/>
      <c r="O111" s="498"/>
      <c r="P111" s="498"/>
      <c r="Q111" s="498"/>
      <c r="R111" s="498"/>
      <c r="S111" s="498"/>
      <c r="T111" s="498"/>
      <c r="U111" s="498"/>
      <c r="V111" s="498"/>
      <c r="W111" s="498"/>
      <c r="X111" s="498"/>
      <c r="Y111" s="498"/>
      <c r="Z111" s="498"/>
      <c r="AA111" s="534"/>
      <c r="AB111" s="615">
        <f>AB112-AB113</f>
        <v>0</v>
      </c>
      <c r="AC111" s="615"/>
      <c r="AD111" s="615"/>
      <c r="AE111" s="615"/>
      <c r="AF111" s="615"/>
      <c r="AG111" s="535" t="s">
        <v>270</v>
      </c>
    </row>
    <row r="112" spans="1:33" ht="16.149999999999999" customHeight="1" collapsed="1">
      <c r="A112" s="1" t="s">
        <v>1730</v>
      </c>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633"/>
      <c r="AC112" s="633"/>
      <c r="AD112" s="633"/>
      <c r="AE112" s="633"/>
      <c r="AF112" s="633"/>
      <c r="AG112" s="181" t="s">
        <v>270</v>
      </c>
    </row>
    <row r="113" spans="1:35" ht="16.149999999999999" customHeight="1">
      <c r="A113" s="22" t="s">
        <v>1736</v>
      </c>
      <c r="B113" s="5"/>
      <c r="C113" s="5"/>
      <c r="D113" s="5"/>
      <c r="E113" s="5"/>
      <c r="F113" s="5"/>
      <c r="G113" s="5"/>
      <c r="H113" s="5"/>
      <c r="I113" s="5"/>
      <c r="J113" s="5"/>
      <c r="K113" s="5"/>
      <c r="L113" s="5"/>
      <c r="M113" s="5"/>
      <c r="N113" s="5"/>
      <c r="O113" s="5"/>
      <c r="P113" s="5"/>
      <c r="Q113" s="5"/>
      <c r="R113" s="5"/>
      <c r="S113" s="5"/>
      <c r="T113" s="5"/>
      <c r="U113" s="5"/>
      <c r="V113" s="5"/>
      <c r="W113" s="5"/>
      <c r="X113" s="5"/>
      <c r="Y113" s="5"/>
      <c r="Z113" s="5"/>
      <c r="AA113" s="5"/>
      <c r="AB113" s="613"/>
      <c r="AC113" s="613"/>
      <c r="AD113" s="613"/>
      <c r="AE113" s="613"/>
      <c r="AF113" s="613"/>
      <c r="AG113" s="181" t="s">
        <v>270</v>
      </c>
    </row>
    <row r="114" spans="1:35" ht="16.149999999999999" customHeight="1">
      <c r="A114" s="16"/>
      <c r="B114" s="39" t="s">
        <v>1707</v>
      </c>
      <c r="C114" s="23"/>
      <c r="D114" s="23"/>
      <c r="E114" s="23"/>
      <c r="F114" s="23"/>
      <c r="G114" s="23"/>
      <c r="H114" s="23"/>
      <c r="I114" s="23"/>
      <c r="J114" s="23"/>
      <c r="K114" s="23"/>
      <c r="L114" s="23"/>
      <c r="M114" s="23"/>
      <c r="N114" s="23"/>
      <c r="O114" s="23"/>
      <c r="P114" s="23"/>
      <c r="Q114" s="23"/>
      <c r="R114" s="23"/>
      <c r="S114" s="23"/>
      <c r="T114" s="23"/>
      <c r="U114" s="23"/>
      <c r="V114" s="23"/>
      <c r="W114" s="23"/>
      <c r="X114" s="23"/>
      <c r="Y114" s="23"/>
      <c r="Z114" s="23"/>
      <c r="AA114" s="23"/>
      <c r="AB114" s="625"/>
      <c r="AC114" s="625"/>
      <c r="AD114" s="625"/>
      <c r="AE114" s="625"/>
      <c r="AF114" s="625"/>
      <c r="AG114" s="128" t="s">
        <v>270</v>
      </c>
    </row>
    <row r="115" spans="1:35" ht="16.149999999999999" customHeight="1" thickBot="1">
      <c r="A115" s="40"/>
      <c r="B115" s="104" t="s">
        <v>1740</v>
      </c>
      <c r="C115" s="88"/>
      <c r="D115" s="88"/>
      <c r="E115" s="88"/>
      <c r="F115" s="88"/>
      <c r="G115" s="88"/>
      <c r="H115" s="88"/>
      <c r="I115" s="88"/>
      <c r="J115" s="88"/>
      <c r="K115" s="88"/>
      <c r="L115" s="88"/>
      <c r="M115" s="88"/>
      <c r="N115" s="88"/>
      <c r="O115" s="88"/>
      <c r="P115" s="88"/>
      <c r="Q115" s="88"/>
      <c r="R115" s="88"/>
      <c r="S115" s="88"/>
      <c r="T115" s="88"/>
      <c r="U115" s="88"/>
      <c r="V115" s="88"/>
      <c r="W115" s="88"/>
      <c r="X115" s="88"/>
      <c r="Y115" s="88"/>
      <c r="Z115" s="88"/>
      <c r="AA115" s="88"/>
      <c r="AB115" s="650">
        <f>AB113-AB114</f>
        <v>0</v>
      </c>
      <c r="AC115" s="650"/>
      <c r="AD115" s="650"/>
      <c r="AE115" s="650"/>
      <c r="AF115" s="650"/>
      <c r="AG115" s="129" t="s">
        <v>297</v>
      </c>
    </row>
    <row r="116" spans="1:35" ht="16.350000000000001" customHeight="1" thickTop="1" thickBot="1">
      <c r="A116" s="90"/>
      <c r="B116" s="175" t="s">
        <v>1754</v>
      </c>
      <c r="C116" s="93"/>
      <c r="D116" s="93"/>
      <c r="E116" s="93"/>
      <c r="F116" s="93"/>
      <c r="G116" s="93"/>
      <c r="H116" s="93"/>
      <c r="I116" s="93"/>
      <c r="J116" s="93"/>
      <c r="K116" s="93"/>
      <c r="L116" s="93"/>
      <c r="M116" s="93"/>
      <c r="N116" s="93"/>
      <c r="O116" s="93"/>
      <c r="P116" s="93"/>
      <c r="Q116" s="93"/>
      <c r="R116" s="93"/>
      <c r="S116" s="93"/>
      <c r="T116" s="93"/>
      <c r="U116" s="93"/>
      <c r="V116" s="93"/>
      <c r="W116" s="93"/>
      <c r="X116" s="93"/>
      <c r="Y116" s="93"/>
      <c r="Z116" s="93"/>
      <c r="AA116" s="93"/>
      <c r="AB116" s="683">
        <f>IFERROR(AB115/(AB112-AB113)*100,0)</f>
        <v>0</v>
      </c>
      <c r="AC116" s="683"/>
      <c r="AD116" s="683"/>
      <c r="AE116" s="683"/>
      <c r="AF116" s="683"/>
      <c r="AG116" s="130" t="s">
        <v>299</v>
      </c>
    </row>
    <row r="117" spans="1:35" ht="16.350000000000001" customHeight="1"/>
    <row r="118" spans="1:35" ht="16.149999999999999" customHeight="1" thickBot="1">
      <c r="A118" s="2" t="s">
        <v>316</v>
      </c>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655"/>
      <c r="AB118" s="655"/>
      <c r="AC118" s="655"/>
      <c r="AD118" s="655"/>
      <c r="AE118" s="655"/>
      <c r="AF118" s="655"/>
      <c r="AG118" s="655"/>
    </row>
    <row r="119" spans="1:35" ht="16.149999999999999" customHeight="1">
      <c r="A119" s="115" t="s">
        <v>1712</v>
      </c>
      <c r="B119" s="56"/>
      <c r="C119" s="36"/>
      <c r="D119" s="36"/>
      <c r="E119" s="36"/>
      <c r="F119" s="36"/>
      <c r="G119" s="36"/>
      <c r="H119" s="36"/>
      <c r="I119" s="36"/>
      <c r="J119" s="36"/>
      <c r="K119" s="36"/>
      <c r="L119" s="36"/>
      <c r="M119" s="36"/>
      <c r="N119" s="36"/>
      <c r="O119" s="36"/>
      <c r="P119" s="36"/>
      <c r="Q119" s="36"/>
      <c r="R119" s="36"/>
      <c r="S119" s="36"/>
      <c r="T119" s="36"/>
      <c r="U119" s="36"/>
      <c r="V119" s="36"/>
      <c r="W119" s="36"/>
      <c r="X119" s="36"/>
      <c r="Y119" s="36"/>
      <c r="Z119" s="36"/>
      <c r="AA119" s="77"/>
      <c r="AB119" s="634"/>
      <c r="AC119" s="634"/>
      <c r="AD119" s="634"/>
      <c r="AE119" s="634"/>
      <c r="AF119" s="634"/>
      <c r="AG119" s="79" t="s">
        <v>291</v>
      </c>
    </row>
    <row r="120" spans="1:35" ht="16.149999999999999" hidden="1" customHeight="1" outlineLevel="1">
      <c r="A120" s="533" t="s">
        <v>1719</v>
      </c>
      <c r="B120" s="339"/>
      <c r="C120" s="498"/>
      <c r="D120" s="498"/>
      <c r="E120" s="498"/>
      <c r="F120" s="498"/>
      <c r="G120" s="498"/>
      <c r="H120" s="498"/>
      <c r="I120" s="498"/>
      <c r="J120" s="498"/>
      <c r="K120" s="498"/>
      <c r="L120" s="498"/>
      <c r="M120" s="498"/>
      <c r="N120" s="498"/>
      <c r="O120" s="498"/>
      <c r="P120" s="498"/>
      <c r="Q120" s="498"/>
      <c r="R120" s="498"/>
      <c r="S120" s="498"/>
      <c r="T120" s="498"/>
      <c r="U120" s="498"/>
      <c r="V120" s="498"/>
      <c r="W120" s="498"/>
      <c r="X120" s="498"/>
      <c r="Y120" s="498"/>
      <c r="Z120" s="498"/>
      <c r="AA120" s="534"/>
      <c r="AB120" s="615">
        <f>AB121-AB122</f>
        <v>0</v>
      </c>
      <c r="AC120" s="615"/>
      <c r="AD120" s="615"/>
      <c r="AE120" s="615"/>
      <c r="AF120" s="615"/>
      <c r="AG120" s="535" t="s">
        <v>270</v>
      </c>
    </row>
    <row r="121" spans="1:35" ht="16.149999999999999" customHeight="1" collapsed="1">
      <c r="A121" s="1" t="s">
        <v>1731</v>
      </c>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633"/>
      <c r="AC121" s="633"/>
      <c r="AD121" s="633"/>
      <c r="AE121" s="633"/>
      <c r="AF121" s="633"/>
      <c r="AG121" s="181" t="s">
        <v>270</v>
      </c>
    </row>
    <row r="122" spans="1:35" ht="16.149999999999999" customHeight="1">
      <c r="A122" s="22" t="s">
        <v>1737</v>
      </c>
      <c r="B122" s="5"/>
      <c r="C122" s="5"/>
      <c r="D122" s="5"/>
      <c r="E122" s="5"/>
      <c r="F122" s="5"/>
      <c r="G122" s="5"/>
      <c r="H122" s="5"/>
      <c r="I122" s="5"/>
      <c r="J122" s="5"/>
      <c r="K122" s="5"/>
      <c r="L122" s="5"/>
      <c r="M122" s="5"/>
      <c r="N122" s="5"/>
      <c r="O122" s="5"/>
      <c r="P122" s="5"/>
      <c r="Q122" s="5"/>
      <c r="R122" s="5"/>
      <c r="S122" s="5"/>
      <c r="T122" s="5"/>
      <c r="U122" s="5"/>
      <c r="V122" s="5"/>
      <c r="W122" s="5"/>
      <c r="X122" s="5"/>
      <c r="Y122" s="5"/>
      <c r="Z122" s="5"/>
      <c r="AA122" s="5"/>
      <c r="AB122" s="613"/>
      <c r="AC122" s="613"/>
      <c r="AD122" s="613"/>
      <c r="AE122" s="613"/>
      <c r="AF122" s="613"/>
      <c r="AG122" s="181" t="s">
        <v>270</v>
      </c>
    </row>
    <row r="123" spans="1:35" ht="16.149999999999999" customHeight="1">
      <c r="A123" s="16"/>
      <c r="B123" s="89" t="s">
        <v>1741</v>
      </c>
      <c r="C123" s="23"/>
      <c r="D123" s="23"/>
      <c r="E123" s="23"/>
      <c r="F123" s="23"/>
      <c r="G123" s="23"/>
      <c r="H123" s="23"/>
      <c r="I123" s="23"/>
      <c r="J123" s="23"/>
      <c r="K123" s="23"/>
      <c r="L123" s="23"/>
      <c r="M123" s="23"/>
      <c r="N123" s="23"/>
      <c r="O123" s="23"/>
      <c r="P123" s="23"/>
      <c r="Q123" s="23"/>
      <c r="R123" s="23"/>
      <c r="S123" s="23"/>
      <c r="T123" s="23"/>
      <c r="U123" s="23"/>
      <c r="V123" s="23"/>
      <c r="W123" s="23"/>
      <c r="X123" s="23"/>
      <c r="Y123" s="23"/>
      <c r="Z123" s="23"/>
      <c r="AA123" s="23"/>
      <c r="AB123" s="625"/>
      <c r="AC123" s="625"/>
      <c r="AD123" s="625"/>
      <c r="AE123" s="625"/>
      <c r="AF123" s="625"/>
      <c r="AG123" s="128" t="s">
        <v>270</v>
      </c>
    </row>
    <row r="124" spans="1:35" ht="16.350000000000001" customHeight="1" thickBot="1">
      <c r="A124" s="40"/>
      <c r="B124" s="104" t="s">
        <v>1742</v>
      </c>
      <c r="C124" s="88"/>
      <c r="D124" s="88"/>
      <c r="E124" s="88"/>
      <c r="F124" s="88"/>
      <c r="G124" s="88"/>
      <c r="H124" s="88"/>
      <c r="I124" s="88"/>
      <c r="J124" s="88"/>
      <c r="K124" s="88"/>
      <c r="L124" s="88"/>
      <c r="M124" s="88"/>
      <c r="N124" s="88"/>
      <c r="O124" s="88"/>
      <c r="P124" s="88"/>
      <c r="Q124" s="88"/>
      <c r="R124" s="88"/>
      <c r="S124" s="88"/>
      <c r="T124" s="88"/>
      <c r="U124" s="88"/>
      <c r="V124" s="88"/>
      <c r="W124" s="88"/>
      <c r="X124" s="88"/>
      <c r="Y124" s="88"/>
      <c r="Z124" s="88"/>
      <c r="AA124" s="88"/>
      <c r="AB124" s="650">
        <f>AB122-AB123</f>
        <v>0</v>
      </c>
      <c r="AC124" s="650"/>
      <c r="AD124" s="650"/>
      <c r="AE124" s="650"/>
      <c r="AF124" s="650"/>
      <c r="AG124" s="129" t="s">
        <v>297</v>
      </c>
    </row>
    <row r="125" spans="1:35" ht="16.350000000000001" customHeight="1" thickTop="1" thickBot="1">
      <c r="A125" s="90"/>
      <c r="B125" s="175" t="s">
        <v>1755</v>
      </c>
      <c r="C125" s="93"/>
      <c r="D125" s="93"/>
      <c r="E125" s="93"/>
      <c r="F125" s="93"/>
      <c r="G125" s="93"/>
      <c r="H125" s="93"/>
      <c r="I125" s="93"/>
      <c r="J125" s="93"/>
      <c r="K125" s="93"/>
      <c r="L125" s="93"/>
      <c r="M125" s="93"/>
      <c r="N125" s="93"/>
      <c r="O125" s="93"/>
      <c r="P125" s="93"/>
      <c r="Q125" s="93"/>
      <c r="R125" s="93"/>
      <c r="S125" s="93"/>
      <c r="T125" s="93"/>
      <c r="U125" s="93"/>
      <c r="V125" s="93"/>
      <c r="W125" s="93"/>
      <c r="X125" s="93"/>
      <c r="Y125" s="93"/>
      <c r="Z125" s="93"/>
      <c r="AA125" s="93"/>
      <c r="AB125" s="683">
        <f>IFERROR(AB124/(AB121-AB122)*100,0)</f>
        <v>0</v>
      </c>
      <c r="AC125" s="683"/>
      <c r="AD125" s="683"/>
      <c r="AE125" s="683"/>
      <c r="AF125" s="683"/>
      <c r="AG125" s="130" t="s">
        <v>299</v>
      </c>
    </row>
    <row r="126" spans="1:35" ht="16.350000000000001" customHeight="1">
      <c r="AG126" s="28"/>
    </row>
    <row r="127" spans="1:35" ht="16.350000000000001" customHeight="1" thickBot="1">
      <c r="A127" s="656" t="s">
        <v>324</v>
      </c>
      <c r="B127" s="656"/>
      <c r="C127" s="656"/>
      <c r="D127" s="656"/>
      <c r="E127" s="656"/>
      <c r="F127" s="656"/>
      <c r="G127" s="656"/>
      <c r="H127" s="656"/>
      <c r="I127" s="656"/>
      <c r="J127" s="656"/>
      <c r="K127" s="656"/>
      <c r="L127" s="656"/>
      <c r="M127" s="656"/>
      <c r="N127" s="656"/>
      <c r="O127" s="656"/>
      <c r="P127" s="656"/>
      <c r="Q127" s="656"/>
      <c r="R127" s="656"/>
      <c r="S127" s="656"/>
      <c r="T127" s="656"/>
      <c r="U127" s="656"/>
      <c r="V127" s="656"/>
      <c r="W127" s="656"/>
      <c r="X127" s="656"/>
      <c r="Y127" s="656"/>
      <c r="Z127" s="656"/>
      <c r="AA127" s="656"/>
      <c r="AB127" s="656"/>
      <c r="AC127" s="656"/>
      <c r="AD127" s="656"/>
      <c r="AE127" s="656"/>
      <c r="AF127" s="656"/>
      <c r="AG127" s="656"/>
      <c r="AH127" s="204"/>
      <c r="AI127" s="204"/>
    </row>
    <row r="128" spans="1:35" ht="16.350000000000001" customHeight="1">
      <c r="A128" s="172" t="s">
        <v>1713</v>
      </c>
      <c r="B128" s="56"/>
      <c r="C128" s="36"/>
      <c r="D128" s="36"/>
      <c r="E128" s="36"/>
      <c r="F128" s="36"/>
      <c r="G128" s="36"/>
      <c r="H128" s="36"/>
      <c r="I128" s="36"/>
      <c r="J128" s="36"/>
      <c r="K128" s="36"/>
      <c r="L128" s="36"/>
      <c r="M128" s="36"/>
      <c r="N128" s="36"/>
      <c r="O128" s="36"/>
      <c r="P128" s="36"/>
      <c r="Q128" s="36"/>
      <c r="R128" s="36"/>
      <c r="S128" s="36"/>
      <c r="T128" s="36"/>
      <c r="U128" s="36"/>
      <c r="V128" s="36"/>
      <c r="W128" s="36"/>
      <c r="X128" s="36"/>
      <c r="Y128" s="36"/>
      <c r="Z128" s="36"/>
      <c r="AA128" s="77"/>
      <c r="AB128" s="634"/>
      <c r="AC128" s="634"/>
      <c r="AD128" s="634"/>
      <c r="AE128" s="634"/>
      <c r="AF128" s="634"/>
      <c r="AG128" s="79" t="s">
        <v>291</v>
      </c>
      <c r="AH128" s="194"/>
      <c r="AI128" s="194"/>
    </row>
    <row r="129" spans="1:33" ht="16.350000000000001" hidden="1" customHeight="1" outlineLevel="1">
      <c r="A129" s="536" t="s">
        <v>1943</v>
      </c>
      <c r="B129" s="339"/>
      <c r="C129" s="498"/>
      <c r="D129" s="498"/>
      <c r="E129" s="498"/>
      <c r="F129" s="498"/>
      <c r="G129" s="498"/>
      <c r="H129" s="498"/>
      <c r="I129" s="498"/>
      <c r="J129" s="498"/>
      <c r="K129" s="498"/>
      <c r="L129" s="498"/>
      <c r="M129" s="498"/>
      <c r="N129" s="498"/>
      <c r="O129" s="498"/>
      <c r="P129" s="498"/>
      <c r="Q129" s="498"/>
      <c r="R129" s="498"/>
      <c r="S129" s="498"/>
      <c r="T129" s="498"/>
      <c r="U129" s="498"/>
      <c r="V129" s="498"/>
      <c r="W129" s="498"/>
      <c r="X129" s="498"/>
      <c r="Y129" s="498"/>
      <c r="Z129" s="498"/>
      <c r="AA129" s="534"/>
      <c r="AB129" s="615">
        <f>AB130-AB131</f>
        <v>0</v>
      </c>
      <c r="AC129" s="615"/>
      <c r="AD129" s="615"/>
      <c r="AE129" s="615"/>
      <c r="AF129" s="615"/>
      <c r="AG129" s="535" t="s">
        <v>270</v>
      </c>
    </row>
    <row r="130" spans="1:33" ht="16.350000000000001" customHeight="1" collapsed="1">
      <c r="A130" s="1" t="s">
        <v>1732</v>
      </c>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633"/>
      <c r="AC130" s="633"/>
      <c r="AD130" s="633"/>
      <c r="AE130" s="633"/>
      <c r="AF130" s="633"/>
      <c r="AG130" s="181" t="s">
        <v>270</v>
      </c>
    </row>
    <row r="131" spans="1:33" ht="16.350000000000001" customHeight="1">
      <c r="A131" s="173" t="s">
        <v>1750</v>
      </c>
      <c r="B131" s="5"/>
      <c r="C131" s="5"/>
      <c r="D131" s="5"/>
      <c r="E131" s="5"/>
      <c r="F131" s="5"/>
      <c r="G131" s="5"/>
      <c r="H131" s="5"/>
      <c r="I131" s="5"/>
      <c r="J131" s="5"/>
      <c r="K131" s="5"/>
      <c r="L131" s="5"/>
      <c r="M131" s="5"/>
      <c r="N131" s="5"/>
      <c r="O131" s="5"/>
      <c r="P131" s="5"/>
      <c r="Q131" s="5"/>
      <c r="R131" s="5"/>
      <c r="S131" s="5"/>
      <c r="T131" s="5"/>
      <c r="U131" s="5"/>
      <c r="V131" s="5"/>
      <c r="W131" s="5"/>
      <c r="X131" s="5"/>
      <c r="Y131" s="5"/>
      <c r="Z131" s="5"/>
      <c r="AA131" s="5"/>
      <c r="AB131" s="613"/>
      <c r="AC131" s="613"/>
      <c r="AD131" s="613"/>
      <c r="AE131" s="613"/>
      <c r="AF131" s="613"/>
      <c r="AG131" s="181" t="s">
        <v>270</v>
      </c>
    </row>
    <row r="132" spans="1:33" ht="16.350000000000001" customHeight="1">
      <c r="A132" s="16"/>
      <c r="B132" s="89" t="s">
        <v>1743</v>
      </c>
      <c r="C132" s="23"/>
      <c r="D132" s="23"/>
      <c r="E132" s="23"/>
      <c r="F132" s="23"/>
      <c r="G132" s="23"/>
      <c r="H132" s="23"/>
      <c r="I132" s="23"/>
      <c r="J132" s="23"/>
      <c r="K132" s="23"/>
      <c r="L132" s="23"/>
      <c r="M132" s="23"/>
      <c r="N132" s="23"/>
      <c r="O132" s="23"/>
      <c r="P132" s="23"/>
      <c r="Q132" s="23"/>
      <c r="R132" s="23"/>
      <c r="S132" s="23"/>
      <c r="T132" s="23"/>
      <c r="U132" s="23"/>
      <c r="V132" s="23"/>
      <c r="W132" s="23"/>
      <c r="X132" s="23"/>
      <c r="Y132" s="23"/>
      <c r="Z132" s="23"/>
      <c r="AA132" s="23"/>
      <c r="AB132" s="625"/>
      <c r="AC132" s="625"/>
      <c r="AD132" s="625"/>
      <c r="AE132" s="625"/>
      <c r="AF132" s="625"/>
      <c r="AG132" s="128" t="s">
        <v>270</v>
      </c>
    </row>
    <row r="133" spans="1:33" ht="16.350000000000001" customHeight="1" thickBot="1">
      <c r="A133" s="40"/>
      <c r="B133" s="104" t="s">
        <v>1744</v>
      </c>
      <c r="C133" s="88"/>
      <c r="D133" s="88"/>
      <c r="E133" s="88"/>
      <c r="F133" s="88"/>
      <c r="G133" s="88"/>
      <c r="H133" s="88"/>
      <c r="I133" s="88"/>
      <c r="J133" s="88"/>
      <c r="K133" s="88"/>
      <c r="L133" s="88"/>
      <c r="M133" s="88"/>
      <c r="N133" s="88"/>
      <c r="O133" s="88"/>
      <c r="P133" s="88"/>
      <c r="Q133" s="88"/>
      <c r="R133" s="88"/>
      <c r="S133" s="88"/>
      <c r="T133" s="88"/>
      <c r="U133" s="88"/>
      <c r="V133" s="88"/>
      <c r="W133" s="88"/>
      <c r="X133" s="88"/>
      <c r="Y133" s="88"/>
      <c r="Z133" s="88"/>
      <c r="AA133" s="88"/>
      <c r="AB133" s="650">
        <f>AB131-AB132</f>
        <v>0</v>
      </c>
      <c r="AC133" s="650"/>
      <c r="AD133" s="650"/>
      <c r="AE133" s="650"/>
      <c r="AF133" s="650"/>
      <c r="AG133" s="129" t="s">
        <v>297</v>
      </c>
    </row>
    <row r="134" spans="1:33" ht="16.350000000000001" customHeight="1" thickTop="1" thickBot="1">
      <c r="A134" s="90"/>
      <c r="B134" s="175" t="s">
        <v>1756</v>
      </c>
      <c r="C134" s="93"/>
      <c r="D134" s="93"/>
      <c r="E134" s="93"/>
      <c r="F134" s="93"/>
      <c r="G134" s="93"/>
      <c r="H134" s="93"/>
      <c r="I134" s="93"/>
      <c r="J134" s="93"/>
      <c r="K134" s="93"/>
      <c r="L134" s="93"/>
      <c r="M134" s="93"/>
      <c r="N134" s="93"/>
      <c r="O134" s="93"/>
      <c r="P134" s="93"/>
      <c r="Q134" s="93"/>
      <c r="R134" s="93"/>
      <c r="S134" s="93"/>
      <c r="T134" s="93"/>
      <c r="U134" s="93"/>
      <c r="V134" s="93"/>
      <c r="W134" s="93"/>
      <c r="X134" s="93"/>
      <c r="Y134" s="93"/>
      <c r="Z134" s="93"/>
      <c r="AA134" s="93"/>
      <c r="AB134" s="683">
        <f>IFERROR(AB133/(AB130-AB131)*100,0)</f>
        <v>0</v>
      </c>
      <c r="AC134" s="683"/>
      <c r="AD134" s="683"/>
      <c r="AE134" s="683"/>
      <c r="AF134" s="683"/>
      <c r="AG134" s="130" t="s">
        <v>299</v>
      </c>
    </row>
    <row r="135" spans="1:33" ht="16.350000000000001" customHeight="1">
      <c r="AG135" s="28"/>
    </row>
    <row r="136" spans="1:33" ht="16.149999999999999" customHeight="1" thickBot="1">
      <c r="A136" s="2" t="s">
        <v>332</v>
      </c>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655"/>
      <c r="AB136" s="655"/>
      <c r="AC136" s="655"/>
      <c r="AD136" s="655"/>
      <c r="AE136" s="655"/>
      <c r="AF136" s="655"/>
      <c r="AG136" s="655"/>
    </row>
    <row r="137" spans="1:33" ht="16.149999999999999" customHeight="1">
      <c r="A137" s="172" t="s">
        <v>1714</v>
      </c>
      <c r="B137" s="56"/>
      <c r="C137" s="36"/>
      <c r="D137" s="36"/>
      <c r="E137" s="36"/>
      <c r="F137" s="36"/>
      <c r="G137" s="36"/>
      <c r="H137" s="36"/>
      <c r="I137" s="36"/>
      <c r="J137" s="36"/>
      <c r="K137" s="36"/>
      <c r="L137" s="36"/>
      <c r="M137" s="36"/>
      <c r="N137" s="36"/>
      <c r="O137" s="36"/>
      <c r="P137" s="36"/>
      <c r="Q137" s="36"/>
      <c r="R137" s="36"/>
      <c r="S137" s="36"/>
      <c r="T137" s="36"/>
      <c r="U137" s="36"/>
      <c r="V137" s="36"/>
      <c r="W137" s="36"/>
      <c r="X137" s="36"/>
      <c r="Y137" s="36"/>
      <c r="Z137" s="36"/>
      <c r="AA137" s="77"/>
      <c r="AB137" s="634"/>
      <c r="AC137" s="634"/>
      <c r="AD137" s="634"/>
      <c r="AE137" s="634"/>
      <c r="AF137" s="634"/>
      <c r="AG137" s="79" t="s">
        <v>291</v>
      </c>
    </row>
    <row r="138" spans="1:33" ht="16.149999999999999" hidden="1" customHeight="1" outlineLevel="1">
      <c r="A138" s="536" t="s">
        <v>1944</v>
      </c>
      <c r="B138" s="339"/>
      <c r="C138" s="498"/>
      <c r="D138" s="498"/>
      <c r="E138" s="498"/>
      <c r="F138" s="498"/>
      <c r="G138" s="498"/>
      <c r="H138" s="498"/>
      <c r="I138" s="498"/>
      <c r="J138" s="498"/>
      <c r="K138" s="498"/>
      <c r="L138" s="498"/>
      <c r="M138" s="498"/>
      <c r="N138" s="498"/>
      <c r="O138" s="498"/>
      <c r="P138" s="498"/>
      <c r="Q138" s="498"/>
      <c r="R138" s="498"/>
      <c r="S138" s="498"/>
      <c r="T138" s="498"/>
      <c r="U138" s="498"/>
      <c r="V138" s="498"/>
      <c r="W138" s="498"/>
      <c r="X138" s="498"/>
      <c r="Y138" s="498"/>
      <c r="Z138" s="498"/>
      <c r="AA138" s="534"/>
      <c r="AB138" s="615">
        <f>AB139-AB140</f>
        <v>0</v>
      </c>
      <c r="AC138" s="615"/>
      <c r="AD138" s="615"/>
      <c r="AE138" s="615"/>
      <c r="AF138" s="615"/>
      <c r="AG138" s="535" t="s">
        <v>270</v>
      </c>
    </row>
    <row r="139" spans="1:33" ht="16.149999999999999" customHeight="1" collapsed="1">
      <c r="A139" s="1" t="s">
        <v>1733</v>
      </c>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633"/>
      <c r="AC139" s="633"/>
      <c r="AD139" s="633"/>
      <c r="AE139" s="633"/>
      <c r="AF139" s="633"/>
      <c r="AG139" s="181" t="s">
        <v>270</v>
      </c>
    </row>
    <row r="140" spans="1:33" ht="16.149999999999999" customHeight="1">
      <c r="A140" s="173" t="s">
        <v>1749</v>
      </c>
      <c r="B140" s="5"/>
      <c r="C140" s="5"/>
      <c r="D140" s="5"/>
      <c r="E140" s="5"/>
      <c r="F140" s="5"/>
      <c r="G140" s="5"/>
      <c r="H140" s="5"/>
      <c r="I140" s="5"/>
      <c r="J140" s="5"/>
      <c r="K140" s="5"/>
      <c r="L140" s="5"/>
      <c r="M140" s="5"/>
      <c r="N140" s="5"/>
      <c r="O140" s="5"/>
      <c r="P140" s="5"/>
      <c r="Q140" s="5"/>
      <c r="R140" s="5"/>
      <c r="S140" s="5"/>
      <c r="T140" s="5"/>
      <c r="U140" s="5"/>
      <c r="V140" s="5"/>
      <c r="W140" s="5"/>
      <c r="X140" s="5"/>
      <c r="Y140" s="5"/>
      <c r="Z140" s="5"/>
      <c r="AA140" s="5"/>
      <c r="AB140" s="613"/>
      <c r="AC140" s="613"/>
      <c r="AD140" s="613"/>
      <c r="AE140" s="613"/>
      <c r="AF140" s="613"/>
      <c r="AG140" s="181" t="s">
        <v>270</v>
      </c>
    </row>
    <row r="141" spans="1:33" ht="16.149999999999999" customHeight="1">
      <c r="A141" s="16"/>
      <c r="B141" s="89" t="s">
        <v>1745</v>
      </c>
      <c r="C141" s="23"/>
      <c r="D141" s="23"/>
      <c r="E141" s="23"/>
      <c r="F141" s="23"/>
      <c r="G141" s="23"/>
      <c r="H141" s="23"/>
      <c r="I141" s="23"/>
      <c r="J141" s="23"/>
      <c r="K141" s="23"/>
      <c r="L141" s="23"/>
      <c r="M141" s="23"/>
      <c r="N141" s="23"/>
      <c r="O141" s="23"/>
      <c r="P141" s="23"/>
      <c r="Q141" s="23"/>
      <c r="R141" s="23"/>
      <c r="S141" s="23"/>
      <c r="T141" s="23"/>
      <c r="U141" s="23"/>
      <c r="V141" s="23"/>
      <c r="W141" s="23"/>
      <c r="X141" s="23"/>
      <c r="Y141" s="23"/>
      <c r="Z141" s="23"/>
      <c r="AA141" s="23"/>
      <c r="AB141" s="625"/>
      <c r="AC141" s="625"/>
      <c r="AD141" s="625"/>
      <c r="AE141" s="625"/>
      <c r="AF141" s="625"/>
      <c r="AG141" s="128" t="s">
        <v>270</v>
      </c>
    </row>
    <row r="142" spans="1:33" ht="16.149999999999999" customHeight="1" thickBot="1">
      <c r="A142" s="40"/>
      <c r="B142" s="104" t="s">
        <v>1746</v>
      </c>
      <c r="C142" s="88"/>
      <c r="D142" s="88"/>
      <c r="E142" s="88"/>
      <c r="F142" s="88"/>
      <c r="G142" s="88"/>
      <c r="H142" s="88"/>
      <c r="I142" s="88"/>
      <c r="J142" s="88"/>
      <c r="K142" s="88"/>
      <c r="L142" s="88"/>
      <c r="M142" s="88"/>
      <c r="N142" s="88"/>
      <c r="O142" s="88"/>
      <c r="P142" s="88"/>
      <c r="Q142" s="88"/>
      <c r="R142" s="88"/>
      <c r="S142" s="88"/>
      <c r="T142" s="88"/>
      <c r="U142" s="88"/>
      <c r="V142" s="88"/>
      <c r="W142" s="88"/>
      <c r="X142" s="88"/>
      <c r="Y142" s="88"/>
      <c r="Z142" s="88"/>
      <c r="AA142" s="88"/>
      <c r="AB142" s="650">
        <f>AB140-AB141</f>
        <v>0</v>
      </c>
      <c r="AC142" s="650"/>
      <c r="AD142" s="650"/>
      <c r="AE142" s="650"/>
      <c r="AF142" s="650"/>
      <c r="AG142" s="129" t="s">
        <v>297</v>
      </c>
    </row>
    <row r="143" spans="1:33" ht="16.350000000000001" customHeight="1" thickTop="1" thickBot="1">
      <c r="A143" s="90"/>
      <c r="B143" s="175" t="s">
        <v>1757</v>
      </c>
      <c r="C143" s="93"/>
      <c r="D143" s="93"/>
      <c r="E143" s="93"/>
      <c r="F143" s="93"/>
      <c r="G143" s="93"/>
      <c r="H143" s="93"/>
      <c r="I143" s="93"/>
      <c r="J143" s="93"/>
      <c r="K143" s="93"/>
      <c r="L143" s="93"/>
      <c r="M143" s="93"/>
      <c r="N143" s="93"/>
      <c r="O143" s="93"/>
      <c r="P143" s="93"/>
      <c r="Q143" s="93"/>
      <c r="R143" s="93"/>
      <c r="S143" s="93"/>
      <c r="T143" s="93"/>
      <c r="U143" s="93"/>
      <c r="V143" s="93"/>
      <c r="W143" s="93"/>
      <c r="X143" s="93"/>
      <c r="Y143" s="93"/>
      <c r="Z143" s="93"/>
      <c r="AA143" s="93"/>
      <c r="AB143" s="683">
        <f>IFERROR(AB142/(AB139-AB140)*100,0)</f>
        <v>0</v>
      </c>
      <c r="AC143" s="683"/>
      <c r="AD143" s="683"/>
      <c r="AE143" s="683"/>
      <c r="AF143" s="683"/>
      <c r="AG143" s="130" t="s">
        <v>299</v>
      </c>
    </row>
    <row r="144" spans="1:33" ht="16.350000000000001" customHeight="1"/>
    <row r="145" spans="1:35" ht="16.350000000000001" customHeight="1">
      <c r="A145" s="66" t="s">
        <v>340</v>
      </c>
      <c r="B145" s="65"/>
      <c r="C145" s="65"/>
      <c r="D145" s="65"/>
      <c r="E145" s="65"/>
      <c r="F145" s="65"/>
      <c r="G145" s="65"/>
      <c r="H145" s="65"/>
      <c r="I145" s="65"/>
      <c r="J145" s="65"/>
      <c r="K145" s="65"/>
      <c r="L145" s="65"/>
      <c r="M145" s="65"/>
      <c r="N145" s="65" t="s">
        <v>1938</v>
      </c>
      <c r="O145" s="65"/>
      <c r="P145" s="65"/>
      <c r="Q145" s="65"/>
      <c r="R145" s="65"/>
      <c r="S145" s="65"/>
      <c r="T145" s="65"/>
      <c r="U145" s="65"/>
      <c r="V145" s="65"/>
      <c r="W145" s="65"/>
      <c r="X145" s="65"/>
      <c r="Y145" s="65"/>
      <c r="Z145" s="65"/>
      <c r="AA145" s="65"/>
      <c r="AB145" s="65"/>
      <c r="AC145" s="65"/>
      <c r="AD145" s="65"/>
      <c r="AE145" s="65"/>
      <c r="AF145" s="65"/>
      <c r="AG145" s="65"/>
    </row>
    <row r="146" spans="1:35" ht="16.149999999999999" customHeight="1" thickBot="1">
      <c r="A146" s="64" t="s">
        <v>341</v>
      </c>
      <c r="B146" s="65"/>
      <c r="C146" s="65"/>
      <c r="D146" s="65"/>
      <c r="E146" s="65"/>
      <c r="F146" s="65"/>
      <c r="G146" s="65"/>
      <c r="H146" s="65"/>
      <c r="I146" s="65"/>
      <c r="J146" s="65"/>
      <c r="K146" s="65"/>
      <c r="L146" s="65"/>
      <c r="M146" s="65"/>
      <c r="N146" s="65"/>
      <c r="O146" s="65"/>
      <c r="P146" s="65"/>
      <c r="Q146" s="65"/>
      <c r="R146" s="65"/>
      <c r="S146" s="65"/>
      <c r="T146" s="65"/>
      <c r="U146" s="65"/>
      <c r="V146" s="65"/>
      <c r="W146" s="65"/>
      <c r="X146" s="65"/>
      <c r="Y146" s="65"/>
      <c r="Z146" s="65"/>
      <c r="AA146" s="653"/>
      <c r="AB146" s="653"/>
      <c r="AC146" s="653"/>
      <c r="AD146" s="653"/>
      <c r="AE146" s="653"/>
      <c r="AF146" s="653"/>
      <c r="AG146" s="653"/>
      <c r="AH146" s="204"/>
      <c r="AI146" s="204"/>
    </row>
    <row r="147" spans="1:35" ht="16.149999999999999" customHeight="1">
      <c r="A147" s="114" t="s">
        <v>1715</v>
      </c>
      <c r="B147" s="67"/>
      <c r="C147" s="67"/>
      <c r="D147" s="67"/>
      <c r="E147" s="67"/>
      <c r="F147" s="67"/>
      <c r="G147" s="67"/>
      <c r="H147" s="67"/>
      <c r="I147" s="67"/>
      <c r="J147" s="67"/>
      <c r="K147" s="67"/>
      <c r="L147" s="67"/>
      <c r="M147" s="67"/>
      <c r="N147" s="67"/>
      <c r="O147" s="67"/>
      <c r="P147" s="67"/>
      <c r="Q147" s="67"/>
      <c r="R147" s="67"/>
      <c r="S147" s="67"/>
      <c r="T147" s="67"/>
      <c r="U147" s="67"/>
      <c r="V147" s="67"/>
      <c r="W147" s="67"/>
      <c r="X147" s="67"/>
      <c r="Y147" s="67"/>
      <c r="Z147" s="67"/>
      <c r="AA147" s="80"/>
      <c r="AB147" s="634"/>
      <c r="AC147" s="634"/>
      <c r="AD147" s="634"/>
      <c r="AE147" s="634"/>
      <c r="AF147" s="634"/>
      <c r="AG147" s="82" t="s">
        <v>291</v>
      </c>
      <c r="AH147" s="194"/>
      <c r="AI147" s="194"/>
    </row>
    <row r="148" spans="1:35" ht="16.149999999999999" hidden="1" customHeight="1" outlineLevel="1">
      <c r="A148" s="318" t="s">
        <v>481</v>
      </c>
      <c r="B148" s="319"/>
      <c r="C148" s="319"/>
      <c r="D148" s="319"/>
      <c r="E148" s="319"/>
      <c r="F148" s="319"/>
      <c r="G148" s="319"/>
      <c r="H148" s="319"/>
      <c r="I148" s="319"/>
      <c r="J148" s="319"/>
      <c r="K148" s="319"/>
      <c r="L148" s="319"/>
      <c r="M148" s="319"/>
      <c r="N148" s="319"/>
      <c r="O148" s="319"/>
      <c r="P148" s="319"/>
      <c r="Q148" s="319"/>
      <c r="R148" s="319"/>
      <c r="S148" s="319"/>
      <c r="T148" s="319"/>
      <c r="U148" s="319"/>
      <c r="V148" s="319"/>
      <c r="W148" s="319"/>
      <c r="X148" s="319"/>
      <c r="Y148" s="319"/>
      <c r="Z148" s="319"/>
      <c r="AA148" s="537"/>
      <c r="AB148" s="684"/>
      <c r="AC148" s="684"/>
      <c r="AD148" s="684"/>
      <c r="AE148" s="684"/>
      <c r="AF148" s="684"/>
      <c r="AG148" s="538" t="s">
        <v>270</v>
      </c>
      <c r="AH148" s="194"/>
      <c r="AI148" s="194"/>
    </row>
    <row r="149" spans="1:35" ht="16.149999999999999" hidden="1" customHeight="1" outlineLevel="1">
      <c r="A149" s="103" t="s">
        <v>1720</v>
      </c>
      <c r="B149" s="68"/>
      <c r="C149" s="68"/>
      <c r="D149" s="68"/>
      <c r="E149" s="68"/>
      <c r="F149" s="68"/>
      <c r="G149" s="68"/>
      <c r="H149" s="68"/>
      <c r="I149" s="68"/>
      <c r="J149" s="68"/>
      <c r="K149" s="68"/>
      <c r="L149" s="68"/>
      <c r="M149" s="68"/>
      <c r="N149" s="68"/>
      <c r="O149" s="68"/>
      <c r="P149" s="68"/>
      <c r="Q149" s="68"/>
      <c r="R149" s="68"/>
      <c r="S149" s="68"/>
      <c r="T149" s="68"/>
      <c r="U149" s="68"/>
      <c r="V149" s="68"/>
      <c r="W149" s="68"/>
      <c r="X149" s="68"/>
      <c r="Y149" s="68"/>
      <c r="Z149" s="68"/>
      <c r="AA149" s="81"/>
      <c r="AB149" s="615">
        <f>AB151-AB153</f>
        <v>0</v>
      </c>
      <c r="AC149" s="615"/>
      <c r="AD149" s="615"/>
      <c r="AE149" s="615"/>
      <c r="AF149" s="615"/>
      <c r="AG149" s="120" t="s">
        <v>270</v>
      </c>
    </row>
    <row r="150" spans="1:35" ht="16.149999999999999" hidden="1" customHeight="1" outlineLevel="1">
      <c r="A150" s="318" t="s">
        <v>482</v>
      </c>
      <c r="B150" s="320"/>
      <c r="C150" s="320"/>
      <c r="D150" s="320"/>
      <c r="E150" s="320"/>
      <c r="F150" s="320"/>
      <c r="G150" s="320"/>
      <c r="H150" s="320"/>
      <c r="I150" s="320"/>
      <c r="J150" s="320"/>
      <c r="K150" s="320"/>
      <c r="L150" s="320"/>
      <c r="M150" s="320"/>
      <c r="N150" s="320"/>
      <c r="O150" s="320"/>
      <c r="P150" s="320"/>
      <c r="Q150" s="320"/>
      <c r="R150" s="320"/>
      <c r="S150" s="320"/>
      <c r="T150" s="320"/>
      <c r="U150" s="320"/>
      <c r="V150" s="320"/>
      <c r="W150" s="320"/>
      <c r="X150" s="320"/>
      <c r="Y150" s="320"/>
      <c r="Z150" s="320"/>
      <c r="AA150" s="320"/>
      <c r="AB150" s="685"/>
      <c r="AC150" s="685"/>
      <c r="AD150" s="685"/>
      <c r="AE150" s="685"/>
      <c r="AF150" s="685"/>
      <c r="AG150" s="539" t="s">
        <v>270</v>
      </c>
    </row>
    <row r="151" spans="1:35" ht="16.149999999999999" customHeight="1" collapsed="1">
      <c r="A151" s="103" t="s">
        <v>1930</v>
      </c>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626"/>
      <c r="AC151" s="626"/>
      <c r="AD151" s="626"/>
      <c r="AE151" s="626"/>
      <c r="AF151" s="626"/>
      <c r="AG151" s="132" t="s">
        <v>270</v>
      </c>
    </row>
    <row r="152" spans="1:35" ht="16.149999999999999" hidden="1" customHeight="1" outlineLevel="1">
      <c r="A152" s="321" t="s">
        <v>1695</v>
      </c>
      <c r="B152" s="322"/>
      <c r="C152" s="322"/>
      <c r="D152" s="322"/>
      <c r="E152" s="322"/>
      <c r="F152" s="322"/>
      <c r="G152" s="322"/>
      <c r="H152" s="322"/>
      <c r="I152" s="322"/>
      <c r="J152" s="322"/>
      <c r="K152" s="322"/>
      <c r="L152" s="322"/>
      <c r="M152" s="322"/>
      <c r="N152" s="322"/>
      <c r="O152" s="322"/>
      <c r="P152" s="322"/>
      <c r="Q152" s="322"/>
      <c r="R152" s="322"/>
      <c r="S152" s="322"/>
      <c r="T152" s="322"/>
      <c r="U152" s="322"/>
      <c r="V152" s="322"/>
      <c r="W152" s="322"/>
      <c r="X152" s="322"/>
      <c r="Y152" s="322"/>
      <c r="Z152" s="322"/>
      <c r="AA152" s="322"/>
      <c r="AB152" s="686"/>
      <c r="AC152" s="686"/>
      <c r="AD152" s="686"/>
      <c r="AE152" s="686"/>
      <c r="AF152" s="686"/>
      <c r="AG152" s="539" t="s">
        <v>270</v>
      </c>
    </row>
    <row r="153" spans="1:35" ht="16.149999999999999" customHeight="1" collapsed="1">
      <c r="A153" s="107" t="s">
        <v>1932</v>
      </c>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682"/>
      <c r="AC153" s="682"/>
      <c r="AD153" s="682"/>
      <c r="AE153" s="682"/>
      <c r="AF153" s="682"/>
      <c r="AG153" s="132" t="s">
        <v>270</v>
      </c>
    </row>
    <row r="154" spans="1:35" ht="16.149999999999999" customHeight="1">
      <c r="A154" s="95"/>
      <c r="B154" s="96" t="s">
        <v>1722</v>
      </c>
      <c r="C154" s="108"/>
      <c r="D154" s="108"/>
      <c r="E154" s="108"/>
      <c r="F154" s="108"/>
      <c r="G154" s="108"/>
      <c r="H154" s="108"/>
      <c r="I154" s="108"/>
      <c r="J154" s="108"/>
      <c r="K154" s="108"/>
      <c r="L154" s="108"/>
      <c r="M154" s="108"/>
      <c r="N154" s="108"/>
      <c r="O154" s="108"/>
      <c r="P154" s="108"/>
      <c r="Q154" s="108"/>
      <c r="R154" s="108"/>
      <c r="S154" s="108"/>
      <c r="T154" s="108"/>
      <c r="U154" s="108"/>
      <c r="V154" s="108"/>
      <c r="W154" s="108"/>
      <c r="X154" s="108"/>
      <c r="Y154" s="108"/>
      <c r="Z154" s="108"/>
      <c r="AA154" s="108"/>
      <c r="AB154" s="626"/>
      <c r="AC154" s="626"/>
      <c r="AD154" s="626"/>
      <c r="AE154" s="626"/>
      <c r="AF154" s="626"/>
      <c r="AG154" s="135" t="s">
        <v>270</v>
      </c>
    </row>
    <row r="155" spans="1:35" ht="16.149999999999999" customHeight="1" thickBot="1">
      <c r="A155" s="97"/>
      <c r="B155" s="109" t="s">
        <v>1723</v>
      </c>
      <c r="C155" s="108"/>
      <c r="D155" s="108"/>
      <c r="E155" s="108"/>
      <c r="F155" s="108"/>
      <c r="G155" s="108"/>
      <c r="H155" s="108"/>
      <c r="I155" s="108"/>
      <c r="J155" s="108"/>
      <c r="K155" s="108"/>
      <c r="L155" s="108"/>
      <c r="M155" s="108"/>
      <c r="N155" s="108"/>
      <c r="O155" s="108"/>
      <c r="P155" s="108"/>
      <c r="Q155" s="108"/>
      <c r="R155" s="108"/>
      <c r="S155" s="108"/>
      <c r="T155" s="108"/>
      <c r="U155" s="108"/>
      <c r="V155" s="108"/>
      <c r="W155" s="108"/>
      <c r="X155" s="108"/>
      <c r="Y155" s="108"/>
      <c r="Z155" s="108"/>
      <c r="AA155" s="108"/>
      <c r="AB155" s="650">
        <f>AB153-AB154</f>
        <v>0</v>
      </c>
      <c r="AC155" s="650"/>
      <c r="AD155" s="650"/>
      <c r="AE155" s="650"/>
      <c r="AF155" s="650"/>
      <c r="AG155" s="135" t="s">
        <v>297</v>
      </c>
    </row>
    <row r="156" spans="1:35" ht="16.350000000000001" customHeight="1" thickTop="1" thickBot="1">
      <c r="A156" s="98"/>
      <c r="B156" s="110" t="s">
        <v>1758</v>
      </c>
      <c r="C156" s="111"/>
      <c r="D156" s="111"/>
      <c r="E156" s="111"/>
      <c r="F156" s="111"/>
      <c r="G156" s="111"/>
      <c r="H156" s="111"/>
      <c r="I156" s="111"/>
      <c r="J156" s="111"/>
      <c r="K156" s="111"/>
      <c r="L156" s="111"/>
      <c r="M156" s="111"/>
      <c r="N156" s="111"/>
      <c r="O156" s="111"/>
      <c r="P156" s="111"/>
      <c r="Q156" s="111"/>
      <c r="R156" s="111"/>
      <c r="S156" s="111"/>
      <c r="T156" s="111"/>
      <c r="U156" s="111"/>
      <c r="V156" s="111"/>
      <c r="W156" s="111"/>
      <c r="X156" s="111"/>
      <c r="Y156" s="111"/>
      <c r="Z156" s="111"/>
      <c r="AA156" s="111"/>
      <c r="AB156" s="683">
        <f>IFERROR(AB155/(AB151-AB155)*100,0)</f>
        <v>0</v>
      </c>
      <c r="AC156" s="683"/>
      <c r="AD156" s="683"/>
      <c r="AE156" s="683"/>
      <c r="AF156" s="683"/>
      <c r="AG156" s="136" t="s">
        <v>299</v>
      </c>
    </row>
    <row r="157" spans="1:35" ht="16.350000000000001"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c r="AB157" s="65"/>
      <c r="AC157" s="65"/>
      <c r="AD157" s="65"/>
      <c r="AE157" s="65"/>
      <c r="AF157" s="65"/>
      <c r="AG157" s="65"/>
    </row>
    <row r="158" spans="1:35" ht="16.149999999999999" customHeight="1" thickBot="1">
      <c r="A158" s="64" t="s">
        <v>1774</v>
      </c>
      <c r="B158" s="65"/>
      <c r="C158" s="65"/>
      <c r="D158" s="65"/>
      <c r="E158" s="65"/>
      <c r="F158" s="65"/>
      <c r="G158" s="65"/>
      <c r="H158" s="65"/>
      <c r="I158" s="65"/>
      <c r="J158" s="65"/>
      <c r="K158" s="65"/>
      <c r="L158" s="65"/>
      <c r="M158" s="65"/>
      <c r="N158" s="65"/>
      <c r="O158" s="65"/>
      <c r="P158" s="65"/>
      <c r="Q158" s="65"/>
      <c r="R158" s="65"/>
      <c r="S158" s="65"/>
      <c r="T158" s="65"/>
      <c r="U158" s="65"/>
      <c r="V158" s="65"/>
      <c r="W158" s="65"/>
      <c r="X158" s="65"/>
      <c r="Y158" s="65"/>
      <c r="Z158" s="65"/>
      <c r="AA158" s="653"/>
      <c r="AB158" s="653"/>
      <c r="AC158" s="653"/>
      <c r="AD158" s="653"/>
      <c r="AE158" s="653"/>
      <c r="AF158" s="653"/>
      <c r="AG158" s="653"/>
      <c r="AH158" s="204"/>
      <c r="AI158" s="204"/>
    </row>
    <row r="159" spans="1:35" ht="16.149999999999999" customHeight="1">
      <c r="A159" s="114" t="s">
        <v>1716</v>
      </c>
      <c r="B159" s="67"/>
      <c r="C159" s="67"/>
      <c r="D159" s="67"/>
      <c r="E159" s="67"/>
      <c r="F159" s="67"/>
      <c r="G159" s="67"/>
      <c r="H159" s="67"/>
      <c r="I159" s="67"/>
      <c r="J159" s="67"/>
      <c r="K159" s="67"/>
      <c r="L159" s="67"/>
      <c r="M159" s="67"/>
      <c r="N159" s="67"/>
      <c r="O159" s="67"/>
      <c r="P159" s="67"/>
      <c r="Q159" s="67"/>
      <c r="R159" s="67"/>
      <c r="S159" s="67"/>
      <c r="T159" s="67"/>
      <c r="U159" s="67"/>
      <c r="V159" s="67"/>
      <c r="W159" s="67"/>
      <c r="X159" s="67"/>
      <c r="Y159" s="67"/>
      <c r="Z159" s="67"/>
      <c r="AA159" s="80"/>
      <c r="AB159" s="634"/>
      <c r="AC159" s="634"/>
      <c r="AD159" s="634"/>
      <c r="AE159" s="634"/>
      <c r="AF159" s="634"/>
      <c r="AG159" s="82" t="s">
        <v>291</v>
      </c>
      <c r="AH159" s="194"/>
      <c r="AI159" s="194"/>
    </row>
    <row r="160" spans="1:35" ht="16.149999999999999" hidden="1" customHeight="1" outlineLevel="1">
      <c r="A160" s="318" t="s">
        <v>483</v>
      </c>
      <c r="B160" s="319"/>
      <c r="C160" s="319"/>
      <c r="D160" s="319"/>
      <c r="E160" s="319"/>
      <c r="F160" s="319"/>
      <c r="G160" s="319"/>
      <c r="H160" s="319"/>
      <c r="I160" s="319"/>
      <c r="J160" s="319"/>
      <c r="K160" s="319"/>
      <c r="L160" s="319"/>
      <c r="M160" s="319"/>
      <c r="N160" s="319"/>
      <c r="O160" s="319"/>
      <c r="P160" s="319"/>
      <c r="Q160" s="319"/>
      <c r="R160" s="319"/>
      <c r="S160" s="319"/>
      <c r="T160" s="319"/>
      <c r="U160" s="319"/>
      <c r="V160" s="319"/>
      <c r="W160" s="319"/>
      <c r="X160" s="319"/>
      <c r="Y160" s="319"/>
      <c r="Z160" s="319"/>
      <c r="AA160" s="537"/>
      <c r="AB160" s="684"/>
      <c r="AC160" s="684"/>
      <c r="AD160" s="684"/>
      <c r="AE160" s="684"/>
      <c r="AF160" s="684"/>
      <c r="AG160" s="538" t="s">
        <v>270</v>
      </c>
      <c r="AH160" s="194"/>
      <c r="AI160" s="194"/>
    </row>
    <row r="161" spans="1:34" ht="16.149999999999999" hidden="1" customHeight="1" outlineLevel="1" collapsed="1">
      <c r="A161" s="103" t="s">
        <v>1721</v>
      </c>
      <c r="B161" s="68"/>
      <c r="C161" s="68"/>
      <c r="D161" s="68"/>
      <c r="E161" s="68"/>
      <c r="F161" s="68"/>
      <c r="G161" s="68"/>
      <c r="H161" s="68"/>
      <c r="I161" s="68"/>
      <c r="J161" s="68"/>
      <c r="K161" s="68"/>
      <c r="L161" s="68"/>
      <c r="M161" s="68"/>
      <c r="N161" s="68"/>
      <c r="O161" s="68"/>
      <c r="P161" s="68"/>
      <c r="Q161" s="68"/>
      <c r="R161" s="68"/>
      <c r="S161" s="68"/>
      <c r="T161" s="68"/>
      <c r="U161" s="68"/>
      <c r="V161" s="68"/>
      <c r="W161" s="68"/>
      <c r="X161" s="68"/>
      <c r="Y161" s="68"/>
      <c r="Z161" s="68"/>
      <c r="AA161" s="81"/>
      <c r="AB161" s="615">
        <f>AB163-AB165</f>
        <v>0</v>
      </c>
      <c r="AC161" s="615"/>
      <c r="AD161" s="615"/>
      <c r="AE161" s="615"/>
      <c r="AF161" s="615"/>
      <c r="AG161" s="69" t="s">
        <v>270</v>
      </c>
    </row>
    <row r="162" spans="1:34" ht="16.149999999999999" hidden="1" customHeight="1" outlineLevel="1">
      <c r="A162" s="318" t="s">
        <v>484</v>
      </c>
      <c r="B162" s="320"/>
      <c r="C162" s="320"/>
      <c r="D162" s="320"/>
      <c r="E162" s="320"/>
      <c r="F162" s="320"/>
      <c r="G162" s="320"/>
      <c r="H162" s="320"/>
      <c r="I162" s="320"/>
      <c r="J162" s="320"/>
      <c r="K162" s="320"/>
      <c r="L162" s="320"/>
      <c r="M162" s="320"/>
      <c r="N162" s="320"/>
      <c r="O162" s="320"/>
      <c r="P162" s="320"/>
      <c r="Q162" s="320"/>
      <c r="R162" s="320"/>
      <c r="S162" s="320"/>
      <c r="T162" s="320"/>
      <c r="U162" s="320"/>
      <c r="V162" s="320"/>
      <c r="W162" s="320"/>
      <c r="X162" s="320"/>
      <c r="Y162" s="320"/>
      <c r="Z162" s="320"/>
      <c r="AA162" s="320"/>
      <c r="AB162" s="685"/>
      <c r="AC162" s="685"/>
      <c r="AD162" s="685"/>
      <c r="AE162" s="685"/>
      <c r="AF162" s="685"/>
      <c r="AG162" s="540" t="s">
        <v>270</v>
      </c>
    </row>
    <row r="163" spans="1:34" ht="16.149999999999999" customHeight="1" collapsed="1">
      <c r="A163" s="103" t="s">
        <v>1931</v>
      </c>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626"/>
      <c r="AC163" s="626"/>
      <c r="AD163" s="626"/>
      <c r="AE163" s="626"/>
      <c r="AF163" s="626"/>
      <c r="AG163" s="71" t="s">
        <v>270</v>
      </c>
    </row>
    <row r="164" spans="1:34" ht="16.149999999999999" hidden="1" customHeight="1" outlineLevel="1">
      <c r="A164" s="321" t="s">
        <v>1696</v>
      </c>
      <c r="B164" s="322"/>
      <c r="C164" s="322"/>
      <c r="D164" s="322"/>
      <c r="E164" s="322"/>
      <c r="F164" s="322"/>
      <c r="G164" s="322"/>
      <c r="H164" s="322"/>
      <c r="I164" s="322"/>
      <c r="J164" s="322"/>
      <c r="K164" s="322"/>
      <c r="L164" s="322"/>
      <c r="M164" s="322"/>
      <c r="N164" s="322"/>
      <c r="O164" s="322"/>
      <c r="P164" s="322"/>
      <c r="Q164" s="322"/>
      <c r="R164" s="322"/>
      <c r="S164" s="322"/>
      <c r="T164" s="322"/>
      <c r="U164" s="322"/>
      <c r="V164" s="322"/>
      <c r="W164" s="322"/>
      <c r="X164" s="322"/>
      <c r="Y164" s="322"/>
      <c r="Z164" s="322"/>
      <c r="AA164" s="322"/>
      <c r="AB164" s="686"/>
      <c r="AC164" s="686"/>
      <c r="AD164" s="686"/>
      <c r="AE164" s="686"/>
      <c r="AF164" s="686"/>
      <c r="AG164" s="540" t="s">
        <v>270</v>
      </c>
    </row>
    <row r="165" spans="1:34" ht="16.149999999999999" customHeight="1" collapsed="1">
      <c r="A165" s="107" t="s">
        <v>1748</v>
      </c>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682"/>
      <c r="AC165" s="682"/>
      <c r="AD165" s="682"/>
      <c r="AE165" s="682"/>
      <c r="AF165" s="682"/>
      <c r="AG165" s="71" t="s">
        <v>270</v>
      </c>
    </row>
    <row r="166" spans="1:34" ht="16.149999999999999" customHeight="1">
      <c r="A166" s="95"/>
      <c r="B166" s="96" t="s">
        <v>1747</v>
      </c>
      <c r="C166" s="108"/>
      <c r="D166" s="108"/>
      <c r="E166" s="108"/>
      <c r="F166" s="108"/>
      <c r="G166" s="108"/>
      <c r="H166" s="108"/>
      <c r="I166" s="108"/>
      <c r="J166" s="108"/>
      <c r="K166" s="108"/>
      <c r="L166" s="108"/>
      <c r="M166" s="108"/>
      <c r="N166" s="108"/>
      <c r="O166" s="108"/>
      <c r="P166" s="108"/>
      <c r="Q166" s="108"/>
      <c r="R166" s="108"/>
      <c r="S166" s="108"/>
      <c r="T166" s="108"/>
      <c r="U166" s="108"/>
      <c r="V166" s="108"/>
      <c r="W166" s="108"/>
      <c r="X166" s="108"/>
      <c r="Y166" s="108"/>
      <c r="Z166" s="108"/>
      <c r="AA166" s="108"/>
      <c r="AB166" s="626"/>
      <c r="AC166" s="626"/>
      <c r="AD166" s="626"/>
      <c r="AE166" s="626"/>
      <c r="AF166" s="626"/>
      <c r="AG166" s="133" t="s">
        <v>270</v>
      </c>
    </row>
    <row r="167" spans="1:34" ht="16.149999999999999" customHeight="1" thickBot="1">
      <c r="A167" s="97"/>
      <c r="B167" s="109" t="s">
        <v>1751</v>
      </c>
      <c r="C167" s="108"/>
      <c r="D167" s="108"/>
      <c r="E167" s="108"/>
      <c r="F167" s="108"/>
      <c r="G167" s="108"/>
      <c r="H167" s="108"/>
      <c r="I167" s="108"/>
      <c r="J167" s="108"/>
      <c r="K167" s="108"/>
      <c r="L167" s="108"/>
      <c r="M167" s="108"/>
      <c r="N167" s="108"/>
      <c r="O167" s="108"/>
      <c r="P167" s="108"/>
      <c r="Q167" s="108"/>
      <c r="R167" s="108"/>
      <c r="S167" s="108"/>
      <c r="T167" s="108"/>
      <c r="U167" s="108"/>
      <c r="V167" s="108"/>
      <c r="W167" s="108"/>
      <c r="X167" s="108"/>
      <c r="Y167" s="108"/>
      <c r="Z167" s="108"/>
      <c r="AA167" s="108"/>
      <c r="AB167" s="650">
        <f>AB165-AB166</f>
        <v>0</v>
      </c>
      <c r="AC167" s="650"/>
      <c r="AD167" s="650"/>
      <c r="AE167" s="650"/>
      <c r="AF167" s="650"/>
      <c r="AG167" s="133" t="s">
        <v>297</v>
      </c>
    </row>
    <row r="168" spans="1:34" ht="16.350000000000001" customHeight="1" thickTop="1" thickBot="1">
      <c r="A168" s="98"/>
      <c r="B168" s="110" t="s">
        <v>1752</v>
      </c>
      <c r="C168" s="111"/>
      <c r="D168" s="111"/>
      <c r="E168" s="111"/>
      <c r="F168" s="111"/>
      <c r="G168" s="111"/>
      <c r="H168" s="111"/>
      <c r="I168" s="111"/>
      <c r="J168" s="111"/>
      <c r="K168" s="111"/>
      <c r="L168" s="111"/>
      <c r="M168" s="111"/>
      <c r="N168" s="111"/>
      <c r="O168" s="111"/>
      <c r="P168" s="111"/>
      <c r="Q168" s="111"/>
      <c r="R168" s="111"/>
      <c r="S168" s="111"/>
      <c r="T168" s="111"/>
      <c r="U168" s="111"/>
      <c r="V168" s="111"/>
      <c r="W168" s="111"/>
      <c r="X168" s="111"/>
      <c r="Y168" s="111"/>
      <c r="Z168" s="111"/>
      <c r="AA168" s="111"/>
      <c r="AB168" s="683">
        <f>IFERROR(AB167/(AB163-AB167)*100,0)</f>
        <v>0</v>
      </c>
      <c r="AC168" s="683"/>
      <c r="AD168" s="683"/>
      <c r="AE168" s="683"/>
      <c r="AF168" s="683"/>
      <c r="AG168" s="134" t="s">
        <v>299</v>
      </c>
    </row>
    <row r="169" spans="1:34" ht="4.1500000000000004" customHeight="1">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row>
    <row r="170" spans="1:34">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row>
    <row r="171" spans="1:34" ht="14.45" customHeight="1">
      <c r="A171" s="3" t="s">
        <v>485</v>
      </c>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row>
    <row r="172" spans="1:34">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row>
    <row r="173" spans="1:34">
      <c r="A173" s="3"/>
      <c r="B173" s="3"/>
      <c r="C173" s="3"/>
      <c r="D173" s="3" t="s">
        <v>15</v>
      </c>
      <c r="E173" s="3"/>
      <c r="F173" s="648"/>
      <c r="G173" s="648"/>
      <c r="H173" s="3" t="s">
        <v>16</v>
      </c>
      <c r="I173" s="648"/>
      <c r="J173" s="648"/>
      <c r="K173" s="3" t="s">
        <v>264</v>
      </c>
      <c r="L173" s="648"/>
      <c r="M173" s="648"/>
      <c r="N173" s="3" t="s">
        <v>18</v>
      </c>
      <c r="O173" s="3"/>
      <c r="P173" s="3"/>
      <c r="Q173" s="3" t="s">
        <v>486</v>
      </c>
      <c r="R173" s="3"/>
      <c r="S173" s="3"/>
      <c r="T173" s="3"/>
      <c r="U173" s="649"/>
      <c r="V173" s="649"/>
      <c r="W173" s="649"/>
      <c r="X173" s="649"/>
      <c r="Y173" s="649"/>
      <c r="Z173" s="649"/>
      <c r="AA173" s="649"/>
      <c r="AB173" s="649"/>
      <c r="AC173" s="649"/>
      <c r="AD173" s="649"/>
      <c r="AE173" s="649"/>
      <c r="AF173" s="649"/>
      <c r="AG173" s="3"/>
    </row>
    <row r="174" spans="1:34" ht="10.9" customHeight="1">
      <c r="A174" s="3"/>
      <c r="B174" s="3"/>
      <c r="C174" s="3"/>
      <c r="D174" s="3"/>
      <c r="E174" s="3"/>
      <c r="F174" s="19"/>
      <c r="G174" s="19"/>
      <c r="H174" s="3"/>
      <c r="I174" s="19"/>
      <c r="J174" s="19"/>
      <c r="K174" s="3"/>
      <c r="L174" s="19"/>
      <c r="M174" s="19"/>
      <c r="N174" s="3"/>
      <c r="O174" s="3"/>
      <c r="P174" s="3"/>
      <c r="Q174" s="3"/>
      <c r="R174" s="3"/>
      <c r="S174" s="3"/>
      <c r="T174" s="3"/>
      <c r="U174" s="19"/>
      <c r="V174" s="19"/>
      <c r="W174" s="19"/>
      <c r="X174" s="19"/>
      <c r="Y174" s="19"/>
      <c r="Z174" s="19"/>
      <c r="AA174" s="19"/>
      <c r="AB174" s="19"/>
      <c r="AC174" s="19"/>
      <c r="AD174" s="19"/>
      <c r="AE174" s="19"/>
      <c r="AF174" s="19"/>
      <c r="AG174" s="3"/>
    </row>
    <row r="175" spans="1:34" ht="16.899999999999999" customHeight="1">
      <c r="A175" s="3" t="s">
        <v>370</v>
      </c>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row>
    <row r="176" spans="1:34" ht="15" customHeight="1">
      <c r="A176" s="484" t="s">
        <v>1762</v>
      </c>
      <c r="B176" s="485" t="s">
        <v>1763</v>
      </c>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09"/>
    </row>
    <row r="177" spans="1:34" ht="15" customHeight="1">
      <c r="A177" s="163"/>
      <c r="B177" s="485" t="s">
        <v>1764</v>
      </c>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09"/>
    </row>
    <row r="178" spans="1:34" ht="15" customHeight="1">
      <c r="A178" s="484" t="s">
        <v>1765</v>
      </c>
      <c r="B178" s="485" t="s">
        <v>1766</v>
      </c>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09"/>
    </row>
    <row r="179" spans="1:34" ht="15" customHeight="1">
      <c r="A179" s="163"/>
      <c r="B179" s="485" t="s">
        <v>1767</v>
      </c>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09"/>
    </row>
    <row r="180" spans="1:34" ht="15" customHeight="1">
      <c r="A180" s="484" t="s">
        <v>522</v>
      </c>
      <c r="B180" s="486" t="s">
        <v>1771</v>
      </c>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209"/>
    </row>
    <row r="181" spans="1:34" ht="15" customHeight="1">
      <c r="A181" s="163"/>
      <c r="B181" s="485" t="s">
        <v>1772</v>
      </c>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209"/>
    </row>
    <row r="182" spans="1:34" ht="15" customHeight="1">
      <c r="A182" s="484" t="s">
        <v>1770</v>
      </c>
      <c r="B182" s="485" t="s">
        <v>1768</v>
      </c>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209"/>
    </row>
    <row r="183" spans="1:34" ht="15" customHeight="1">
      <c r="A183" s="124"/>
      <c r="B183" s="485" t="s">
        <v>1769</v>
      </c>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209"/>
    </row>
    <row r="184" spans="1:34" ht="15" customHeight="1">
      <c r="A184" s="124"/>
      <c r="B184" s="485" t="s">
        <v>1935</v>
      </c>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209"/>
    </row>
    <row r="185" spans="1:34"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211"/>
    </row>
    <row r="186" spans="1:34"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211"/>
    </row>
    <row r="187" spans="1:34"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211"/>
    </row>
    <row r="188" spans="1:34" ht="15" customHeight="1">
      <c r="A188" s="124"/>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211"/>
    </row>
    <row r="189" spans="1:34"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209"/>
    </row>
    <row r="190" spans="1:34" ht="15"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209"/>
    </row>
    <row r="191" spans="1:34" ht="15"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209"/>
    </row>
    <row r="192" spans="1:34" ht="15"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209"/>
    </row>
    <row r="193" spans="1:34" ht="15" customHeight="1">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09"/>
    </row>
    <row r="194" spans="1:34" ht="15" customHeight="1">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209"/>
    </row>
    <row r="195" spans="1:34" ht="15"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row>
    <row r="196" spans="1:34" ht="15" customHeight="1">
      <c r="A196" s="124"/>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row>
    <row r="197" spans="1:34" ht="15" customHeight="1">
      <c r="A197" s="124"/>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row>
    <row r="198" spans="1:34" ht="15" customHeight="1">
      <c r="A198" s="124"/>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row>
    <row r="199" spans="1:34" ht="15" customHeight="1">
      <c r="A199" s="124"/>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row>
    <row r="200" spans="1:34" ht="15" customHeight="1">
      <c r="A200" s="124"/>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row>
    <row r="201" spans="1:34" ht="15" customHeight="1">
      <c r="A201" s="124"/>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row>
    <row r="202" spans="1:34">
      <c r="A202" s="124"/>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row>
    <row r="203" spans="1:34">
      <c r="A203" s="124"/>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row>
    <row r="204" spans="1:34">
      <c r="A204" s="124"/>
      <c r="B204" s="124"/>
      <c r="C204" s="124"/>
      <c r="D204" s="124"/>
      <c r="E204" s="124"/>
      <c r="F204" s="124"/>
      <c r="G204" s="124"/>
      <c r="H204" s="124"/>
      <c r="I204" s="124"/>
      <c r="J204" s="124"/>
      <c r="K204" s="124"/>
      <c r="L204" s="124"/>
      <c r="M204" s="124"/>
      <c r="N204" s="124"/>
      <c r="O204" s="124"/>
      <c r="P204" s="124"/>
      <c r="Q204" s="124"/>
      <c r="R204" s="124"/>
      <c r="S204" s="124"/>
      <c r="T204" s="124"/>
      <c r="U204" s="124"/>
      <c r="V204" s="124"/>
      <c r="W204" s="124"/>
      <c r="X204" s="124"/>
      <c r="Y204" s="124"/>
      <c r="Z204" s="124"/>
      <c r="AA204" s="124"/>
      <c r="AB204" s="124"/>
      <c r="AC204" s="124"/>
      <c r="AD204" s="124"/>
      <c r="AE204" s="124"/>
      <c r="AF204" s="124"/>
      <c r="AG204" s="124"/>
    </row>
    <row r="205" spans="1:34">
      <c r="A205" s="124"/>
      <c r="B205" s="124"/>
      <c r="C205" s="124"/>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row>
    <row r="206" spans="1:34">
      <c r="A206" s="124"/>
      <c r="B206" s="124"/>
      <c r="C206" s="124"/>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c r="AB206" s="124"/>
      <c r="AC206" s="124"/>
      <c r="AD206" s="124"/>
      <c r="AE206" s="124"/>
      <c r="AF206" s="124"/>
      <c r="AG206" s="124"/>
    </row>
    <row r="207" spans="1:34">
      <c r="A207" s="124"/>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c r="Z207" s="124"/>
      <c r="AA207" s="124"/>
      <c r="AB207" s="124"/>
      <c r="AC207" s="124"/>
      <c r="AD207" s="124"/>
      <c r="AE207" s="124"/>
      <c r="AF207" s="124"/>
      <c r="AG207" s="124"/>
    </row>
    <row r="208" spans="1:34">
      <c r="A208" s="124"/>
      <c r="B208" s="124"/>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c r="AC208" s="124"/>
      <c r="AD208" s="124"/>
      <c r="AE208" s="124"/>
      <c r="AF208" s="124"/>
      <c r="AG208" s="124"/>
    </row>
    <row r="209" spans="1:33">
      <c r="A209" s="124"/>
      <c r="B209" s="124"/>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c r="Z209" s="124"/>
      <c r="AA209" s="124"/>
      <c r="AB209" s="124"/>
      <c r="AC209" s="124"/>
      <c r="AD209" s="124"/>
      <c r="AE209" s="124"/>
      <c r="AF209" s="124"/>
      <c r="AG209" s="124"/>
    </row>
    <row r="210" spans="1:33">
      <c r="A210" s="124"/>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24"/>
    </row>
    <row r="211" spans="1:33">
      <c r="A211" s="124"/>
      <c r="B211" s="124"/>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c r="AC211" s="124"/>
      <c r="AD211" s="124"/>
      <c r="AE211" s="124"/>
      <c r="AF211" s="124"/>
      <c r="AG211" s="124"/>
    </row>
    <row r="212" spans="1:33">
      <c r="A212" s="124"/>
      <c r="B212" s="124"/>
      <c r="C212" s="124"/>
      <c r="D212" s="124"/>
      <c r="E212" s="124"/>
      <c r="F212" s="124"/>
      <c r="G212" s="124"/>
      <c r="H212" s="124"/>
      <c r="I212" s="124"/>
      <c r="J212" s="124"/>
      <c r="K212" s="124"/>
      <c r="L212" s="124"/>
      <c r="M212" s="124"/>
      <c r="N212" s="124"/>
      <c r="O212" s="124"/>
      <c r="P212" s="124"/>
      <c r="Q212" s="124"/>
      <c r="R212" s="124"/>
      <c r="S212" s="124"/>
      <c r="T212" s="124"/>
      <c r="U212" s="124"/>
      <c r="V212" s="124"/>
      <c r="W212" s="124"/>
      <c r="X212" s="124"/>
      <c r="Y212" s="124"/>
      <c r="Z212" s="124"/>
      <c r="AA212" s="124"/>
      <c r="AB212" s="124"/>
      <c r="AC212" s="124"/>
      <c r="AD212" s="124"/>
      <c r="AE212" s="124"/>
      <c r="AF212" s="124"/>
      <c r="AG212" s="124"/>
    </row>
    <row r="213" spans="1:33">
      <c r="A213" s="124"/>
      <c r="B213" s="124"/>
      <c r="C213" s="124"/>
      <c r="D213" s="124"/>
      <c r="E213" s="124"/>
      <c r="F213" s="124"/>
      <c r="G213" s="124"/>
      <c r="H213" s="124"/>
      <c r="I213" s="124"/>
      <c r="J213" s="124"/>
      <c r="K213" s="124"/>
      <c r="L213" s="124"/>
      <c r="M213" s="124"/>
      <c r="N213" s="124"/>
      <c r="O213" s="124"/>
      <c r="P213" s="124"/>
      <c r="Q213" s="124"/>
      <c r="R213" s="124"/>
      <c r="S213" s="124"/>
      <c r="T213" s="124"/>
      <c r="U213" s="124"/>
      <c r="V213" s="124"/>
      <c r="W213" s="124"/>
      <c r="X213" s="124"/>
      <c r="Y213" s="124"/>
      <c r="Z213" s="124"/>
      <c r="AA213" s="124"/>
      <c r="AB213" s="124"/>
      <c r="AC213" s="124"/>
      <c r="AD213" s="124"/>
      <c r="AE213" s="124"/>
      <c r="AF213" s="124"/>
      <c r="AG213" s="124"/>
    </row>
    <row r="214" spans="1:33">
      <c r="A214" s="124"/>
      <c r="B214" s="124"/>
      <c r="C214" s="124"/>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c r="AC214" s="124"/>
      <c r="AD214" s="124"/>
      <c r="AE214" s="124"/>
      <c r="AF214" s="124"/>
      <c r="AG214" s="124"/>
    </row>
    <row r="215" spans="1:33">
      <c r="A215" s="124"/>
      <c r="B215" s="124"/>
      <c r="C215" s="124"/>
      <c r="D215" s="124"/>
      <c r="E215" s="124"/>
      <c r="F215" s="124"/>
      <c r="G215" s="124"/>
      <c r="H215" s="124"/>
      <c r="I215" s="124"/>
      <c r="J215" s="124"/>
      <c r="K215" s="124"/>
      <c r="L215" s="124"/>
      <c r="M215" s="124"/>
      <c r="N215" s="124"/>
      <c r="O215" s="124"/>
      <c r="P215" s="124"/>
      <c r="Q215" s="124"/>
      <c r="R215" s="124"/>
      <c r="S215" s="124"/>
      <c r="T215" s="124"/>
      <c r="U215" s="124"/>
      <c r="V215" s="124"/>
      <c r="W215" s="124"/>
      <c r="X215" s="124"/>
      <c r="Y215" s="124"/>
      <c r="Z215" s="124"/>
      <c r="AA215" s="124"/>
      <c r="AB215" s="124"/>
      <c r="AC215" s="124"/>
      <c r="AD215" s="124"/>
      <c r="AE215" s="124"/>
      <c r="AF215" s="124"/>
      <c r="AG215" s="124"/>
    </row>
    <row r="216" spans="1:33">
      <c r="A216" s="124"/>
      <c r="B216" s="124"/>
      <c r="C216" s="124"/>
      <c r="D216" s="124"/>
      <c r="E216" s="124"/>
      <c r="F216" s="124"/>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c r="AC216" s="124"/>
      <c r="AD216" s="124"/>
      <c r="AE216" s="124"/>
      <c r="AF216" s="124"/>
      <c r="AG216" s="124"/>
    </row>
    <row r="217" spans="1:33">
      <c r="A217" s="124"/>
      <c r="B217" s="124"/>
      <c r="C217" s="124"/>
      <c r="D217" s="124"/>
      <c r="E217" s="124"/>
      <c r="F217" s="124"/>
      <c r="G217" s="124"/>
      <c r="H217" s="124"/>
      <c r="I217" s="124"/>
      <c r="J217" s="124"/>
      <c r="K217" s="124"/>
      <c r="L217" s="124"/>
      <c r="M217" s="124"/>
      <c r="N217" s="124"/>
      <c r="O217" s="124"/>
      <c r="P217" s="124"/>
      <c r="Q217" s="124"/>
      <c r="R217" s="124"/>
      <c r="S217" s="124"/>
      <c r="T217" s="124"/>
      <c r="U217" s="124"/>
      <c r="V217" s="124"/>
      <c r="W217" s="124"/>
      <c r="X217" s="124"/>
      <c r="Y217" s="124"/>
      <c r="Z217" s="124"/>
      <c r="AA217" s="124"/>
      <c r="AB217" s="124"/>
      <c r="AC217" s="124"/>
      <c r="AD217" s="124"/>
      <c r="AE217" s="124"/>
      <c r="AF217" s="124"/>
      <c r="AG217" s="124"/>
    </row>
  </sheetData>
  <sheetProtection algorithmName="SHA-512" hashValue="N1WV1cQH91We6BR+pfY1dEyQWwIweVL7UGvJsqXyX8I2BLSVSdcC1FwtfNvcUjNyhMH9WTL3LYFQ7FuubBSM1g==" saltValue="79MCfJy5Gl5/E/y2c1HE5Q==" spinCount="100000" sheet="1" objects="1" scenarios="1"/>
  <mergeCells count="195">
    <mergeCell ref="A60:AA60"/>
    <mergeCell ref="A2:T2"/>
    <mergeCell ref="U2:V2"/>
    <mergeCell ref="W2:AG2"/>
    <mergeCell ref="B21:D21"/>
    <mergeCell ref="E21:F21"/>
    <mergeCell ref="H21:I21"/>
    <mergeCell ref="O21:P21"/>
    <mergeCell ref="R21:S21"/>
    <mergeCell ref="V21:Y21"/>
    <mergeCell ref="B14:C14"/>
    <mergeCell ref="D14:Z14"/>
    <mergeCell ref="B15:C15"/>
    <mergeCell ref="D15:Z15"/>
    <mergeCell ref="B18:D18"/>
    <mergeCell ref="E18:F18"/>
    <mergeCell ref="H18:I18"/>
    <mergeCell ref="O18:P18"/>
    <mergeCell ref="R18:S18"/>
    <mergeCell ref="V18:Y18"/>
    <mergeCell ref="J5:S5"/>
    <mergeCell ref="J6:S6"/>
    <mergeCell ref="J7:S7"/>
    <mergeCell ref="J8:S8"/>
    <mergeCell ref="J9:S9"/>
    <mergeCell ref="R24:X24"/>
    <mergeCell ref="AC24:AF24"/>
    <mergeCell ref="B25:R25"/>
    <mergeCell ref="S25:AA25"/>
    <mergeCell ref="AB25:AG25"/>
    <mergeCell ref="D26:E26"/>
    <mergeCell ref="G26:H26"/>
    <mergeCell ref="M26:N26"/>
    <mergeCell ref="P26:Q26"/>
    <mergeCell ref="T26:Z26"/>
    <mergeCell ref="J10:S10"/>
    <mergeCell ref="D28:E28"/>
    <mergeCell ref="G28:H28"/>
    <mergeCell ref="M28:N28"/>
    <mergeCell ref="P28:Q28"/>
    <mergeCell ref="T28:Z28"/>
    <mergeCell ref="AC28:AF28"/>
    <mergeCell ref="AC26:AF26"/>
    <mergeCell ref="D27:E27"/>
    <mergeCell ref="G27:H27"/>
    <mergeCell ref="M27:N27"/>
    <mergeCell ref="P27:Q27"/>
    <mergeCell ref="T27:Z27"/>
    <mergeCell ref="AC27:AF27"/>
    <mergeCell ref="AC30:AF30"/>
    <mergeCell ref="B31:AA31"/>
    <mergeCell ref="AB31:AG31"/>
    <mergeCell ref="D32:E32"/>
    <mergeCell ref="G32:H32"/>
    <mergeCell ref="M32:N32"/>
    <mergeCell ref="P32:Q32"/>
    <mergeCell ref="AC32:AF32"/>
    <mergeCell ref="D29:E29"/>
    <mergeCell ref="G29:H29"/>
    <mergeCell ref="M29:N29"/>
    <mergeCell ref="P29:Q29"/>
    <mergeCell ref="T29:Z29"/>
    <mergeCell ref="AC29:AF29"/>
    <mergeCell ref="D33:E33"/>
    <mergeCell ref="G33:H33"/>
    <mergeCell ref="M33:N33"/>
    <mergeCell ref="P33:Q33"/>
    <mergeCell ref="AC33:AF33"/>
    <mergeCell ref="D34:E34"/>
    <mergeCell ref="G34:H34"/>
    <mergeCell ref="M34:N34"/>
    <mergeCell ref="P34:Q34"/>
    <mergeCell ref="AC34:AF34"/>
    <mergeCell ref="AC37:AF37"/>
    <mergeCell ref="B38:AA38"/>
    <mergeCell ref="AB38:AG38"/>
    <mergeCell ref="D39:E39"/>
    <mergeCell ref="G39:H39"/>
    <mergeCell ref="M39:N39"/>
    <mergeCell ref="P39:Q39"/>
    <mergeCell ref="AC39:AF39"/>
    <mergeCell ref="D35:E35"/>
    <mergeCell ref="G35:H35"/>
    <mergeCell ref="M35:N35"/>
    <mergeCell ref="P35:Q35"/>
    <mergeCell ref="AC35:AF35"/>
    <mergeCell ref="AC36:AF36"/>
    <mergeCell ref="D42:E42"/>
    <mergeCell ref="G42:H42"/>
    <mergeCell ref="M42:N42"/>
    <mergeCell ref="P42:Q42"/>
    <mergeCell ref="AC42:AF42"/>
    <mergeCell ref="AC43:AF43"/>
    <mergeCell ref="D40:E40"/>
    <mergeCell ref="G40:H40"/>
    <mergeCell ref="M40:N40"/>
    <mergeCell ref="P40:Q40"/>
    <mergeCell ref="AC40:AF40"/>
    <mergeCell ref="D41:E41"/>
    <mergeCell ref="G41:H41"/>
    <mergeCell ref="M41:N41"/>
    <mergeCell ref="P41:Q41"/>
    <mergeCell ref="AC41:AF41"/>
    <mergeCell ref="AB68:AF68"/>
    <mergeCell ref="AB69:AF69"/>
    <mergeCell ref="AB70:AF70"/>
    <mergeCell ref="AB71:AF71"/>
    <mergeCell ref="AB72:AF72"/>
    <mergeCell ref="AB73:AF73"/>
    <mergeCell ref="AC44:AF44"/>
    <mergeCell ref="AC45:AF45"/>
    <mergeCell ref="AB65:AF65"/>
    <mergeCell ref="AB66:AF66"/>
    <mergeCell ref="AB67:AF67"/>
    <mergeCell ref="AB47:AF47"/>
    <mergeCell ref="AB48:AF48"/>
    <mergeCell ref="AB49:AF49"/>
    <mergeCell ref="AB51:AF51"/>
    <mergeCell ref="AB55:AF55"/>
    <mergeCell ref="AB56:AF56"/>
    <mergeCell ref="AB59:AF59"/>
    <mergeCell ref="AB60:AF60"/>
    <mergeCell ref="AB61:AF61"/>
    <mergeCell ref="AB98:AF98"/>
    <mergeCell ref="AB101:AF101"/>
    <mergeCell ref="AB102:AF102"/>
    <mergeCell ref="AB103:AF103"/>
    <mergeCell ref="AB104:AF104"/>
    <mergeCell ref="AB92:AF92"/>
    <mergeCell ref="AB93:AF93"/>
    <mergeCell ref="AB94:AF94"/>
    <mergeCell ref="AB95:AF95"/>
    <mergeCell ref="AB96:AF96"/>
    <mergeCell ref="AB97:AF97"/>
    <mergeCell ref="AB112:AF112"/>
    <mergeCell ref="AB113:AF113"/>
    <mergeCell ref="AB114:AF114"/>
    <mergeCell ref="AB115:AF115"/>
    <mergeCell ref="AB116:AF116"/>
    <mergeCell ref="AA118:AG118"/>
    <mergeCell ref="AB105:AF105"/>
    <mergeCell ref="AB106:AF106"/>
    <mergeCell ref="AB107:AF107"/>
    <mergeCell ref="AA109:AG109"/>
    <mergeCell ref="AB110:AF110"/>
    <mergeCell ref="AB111:AF111"/>
    <mergeCell ref="AB125:AF125"/>
    <mergeCell ref="A127:AG127"/>
    <mergeCell ref="AB128:AF128"/>
    <mergeCell ref="AB129:AF129"/>
    <mergeCell ref="AB130:AF130"/>
    <mergeCell ref="AB131:AF131"/>
    <mergeCell ref="AB119:AF119"/>
    <mergeCell ref="AB120:AF120"/>
    <mergeCell ref="AB121:AF121"/>
    <mergeCell ref="AB122:AF122"/>
    <mergeCell ref="AB123:AF123"/>
    <mergeCell ref="AB124:AF124"/>
    <mergeCell ref="AB139:AF139"/>
    <mergeCell ref="AB140:AF140"/>
    <mergeCell ref="AB141:AF141"/>
    <mergeCell ref="AB142:AF142"/>
    <mergeCell ref="AB143:AF143"/>
    <mergeCell ref="AA146:AG146"/>
    <mergeCell ref="AB132:AF132"/>
    <mergeCell ref="AB133:AF133"/>
    <mergeCell ref="AB134:AF134"/>
    <mergeCell ref="AA136:AG136"/>
    <mergeCell ref="AB137:AF137"/>
    <mergeCell ref="AB138:AF138"/>
    <mergeCell ref="AB166:AF166"/>
    <mergeCell ref="AB167:AF167"/>
    <mergeCell ref="AB168:AF168"/>
    <mergeCell ref="F173:G173"/>
    <mergeCell ref="I173:J173"/>
    <mergeCell ref="L173:M173"/>
    <mergeCell ref="U173:AF173"/>
    <mergeCell ref="AB160:AF160"/>
    <mergeCell ref="AB161:AF161"/>
    <mergeCell ref="AB162:AF162"/>
    <mergeCell ref="AB163:AF163"/>
    <mergeCell ref="AB164:AF164"/>
    <mergeCell ref="AB165:AF165"/>
    <mergeCell ref="AB153:AF153"/>
    <mergeCell ref="AB154:AF154"/>
    <mergeCell ref="AB155:AF155"/>
    <mergeCell ref="AB156:AF156"/>
    <mergeCell ref="AA158:AG158"/>
    <mergeCell ref="AB159:AF159"/>
    <mergeCell ref="AB147:AF147"/>
    <mergeCell ref="AB148:AF148"/>
    <mergeCell ref="AB149:AF149"/>
    <mergeCell ref="AB150:AF150"/>
    <mergeCell ref="AB151:AF151"/>
    <mergeCell ref="AB152:AF152"/>
  </mergeCells>
  <phoneticPr fontId="1"/>
  <conditionalFormatting sqref="AA84:AE90">
    <cfRule type="containsText" dxfId="14" priority="1" operator="containsText" text="問題あり">
      <formula>NOT(ISERROR(SEARCH("問題あり",AA84)))</formula>
    </cfRule>
  </conditionalFormatting>
  <conditionalFormatting sqref="AB61:AF61">
    <cfRule type="containsText" dxfId="13" priority="2" operator="containsText" text="問題あり">
      <formula>NOT(ISERROR(SEARCH("問題あり",AB61)))</formula>
    </cfRule>
  </conditionalFormatting>
  <conditionalFormatting sqref="AB73:AF83">
    <cfRule type="containsText" dxfId="12" priority="7" operator="containsText" text="問題あり">
      <formula>NOT(ISERROR(SEARCH("問題あり",AB73)))</formula>
    </cfRule>
  </conditionalFormatting>
  <dataValidations count="4">
    <dataValidation type="list" allowBlank="1" showInputMessage="1" showErrorMessage="1" sqref="R24 AA26:AA28" xr:uid="{4F0288EE-F45B-470B-A417-F4CA6F7216F0}">
      <formula1>"選択してください,看護職員処遇改善加算1,看護職員処遇改善加算2,看護職員処遇改善加算3"</formula1>
    </dataValidation>
    <dataValidation type="list" allowBlank="1" showInputMessage="1" showErrorMessage="1" sqref="E18:F18 E21:F21 O18:P18 O21:P21" xr:uid="{25661CD2-44C6-4D15-A0E3-F61D5D7049D8}">
      <formula1>"6,7,8"</formula1>
    </dataValidation>
    <dataValidation type="list" allowBlank="1" showInputMessage="1" showErrorMessage="1" sqref="H18:I18 H21:I21 R18:S18 R21:S21" xr:uid="{C2B96CC7-9385-4ADB-ABD2-A26D565FADF6}">
      <formula1>"4,5,6,7,8,9,10,11,12,1,2,3"</formula1>
    </dataValidation>
    <dataValidation type="textLength" operator="equal" allowBlank="1" showInputMessage="1" showErrorMessage="1" sqref="J5:S5" xr:uid="{68D1690E-BACB-4E9A-B643-C23F518AE4A5}">
      <formula1>7</formula1>
    </dataValidation>
  </dataValidations>
  <hyperlinks>
    <hyperlink ref="AR9" r:id="rId1" location="note" xr:uid="{4F348D4F-FEA2-4E96-8247-4F37D571487E}"/>
  </hyperlinks>
  <pageMargins left="0.25" right="0.25" top="0.75" bottom="0.75" header="0.3" footer="0.3"/>
  <pageSetup paperSize="9" scale="77" fitToHeight="0" orientation="portrait" r:id="rId2"/>
  <rowBreaks count="2" manualBreakCount="2">
    <brk id="108" max="32" man="1"/>
    <brk id="174" max="32" man="1"/>
  </rowBreaks>
  <drawing r:id="rId3"/>
  <legacyDrawing r:id="rId4"/>
  <mc:AlternateContent xmlns:mc="http://schemas.openxmlformats.org/markup-compatibility/2006">
    <mc:Choice Requires="x14">
      <controls>
        <mc:AlternateContent xmlns:mc="http://schemas.openxmlformats.org/markup-compatibility/2006">
          <mc:Choice Requires="x14">
            <control shapeId="53254" r:id="rId5" name="Check Box 6">
              <controlPr defaultSize="0" autoFill="0" autoLine="0" autoPict="0">
                <anchor moveWithCells="1">
                  <from>
                    <xdr:col>29</xdr:col>
                    <xdr:colOff>66675</xdr:colOff>
                    <xdr:row>58</xdr:row>
                    <xdr:rowOff>171450</xdr:rowOff>
                  </from>
                  <to>
                    <xdr:col>32</xdr:col>
                    <xdr:colOff>142875</xdr:colOff>
                    <xdr:row>60</xdr:row>
                    <xdr:rowOff>19050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D10E4507-594A-4729-B89A-97B715E56DA4}">
          <x14:formula1>
            <xm:f>'リスト（入院）'!$C$4:$C$169</xm:f>
          </x14:formula1>
          <xm:sqref>T27:Z29</xm:sqref>
        </x14:dataValidation>
        <x14:dataValidation type="list" allowBlank="1" showInputMessage="1" showErrorMessage="1" xr:uid="{F8DAF05F-31CE-48BD-88BB-C0BFBEA3001A}">
          <x14:formula1>
            <xm:f>リスト用!$C$3:$C$50</xm:f>
          </x14:formula1>
          <xm:sqref>J7:S7</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5CEBE-8CA2-499D-BAC2-EE6F1BDFEEF8}">
  <sheetPr codeName="Sheet11">
    <tabColor theme="9" tint="0.79998168889431442"/>
    <pageSetUpPr fitToPage="1"/>
  </sheetPr>
  <dimension ref="A1:AQ214"/>
  <sheetViews>
    <sheetView showGridLines="0" workbookViewId="0"/>
  </sheetViews>
  <sheetFormatPr defaultColWidth="8.75" defaultRowHeight="13.5" outlineLevelRow="2" outlineLevelCol="1"/>
  <cols>
    <col min="1" max="1" width="4.75" style="4" customWidth="1"/>
    <col min="2" max="2" width="3.375" style="4" customWidth="1"/>
    <col min="3" max="3" width="4.625" style="4" customWidth="1"/>
    <col min="4" max="32" width="3.375" style="4" customWidth="1"/>
    <col min="33" max="33" width="3.375" style="28" customWidth="1"/>
    <col min="34" max="34" width="7" style="189" hidden="1" customWidth="1" outlineLevel="1"/>
    <col min="35" max="40" width="2.75" style="189" hidden="1" customWidth="1" outlineLevel="1"/>
    <col min="41" max="42" width="8.75" style="189" hidden="1" customWidth="1" outlineLevel="1"/>
    <col min="43" max="43" width="8.75" style="4" collapsed="1"/>
    <col min="44" max="16384" width="8.75" style="4"/>
  </cols>
  <sheetData>
    <row r="1" spans="1:43" ht="16.149999999999999" customHeight="1">
      <c r="A1" s="49" t="s">
        <v>254</v>
      </c>
      <c r="B1" s="49"/>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19"/>
    </row>
    <row r="2" spans="1:43" ht="16.149999999999999" customHeight="1">
      <c r="A2" s="605" t="s">
        <v>487</v>
      </c>
      <c r="B2" s="605"/>
      <c r="C2" s="605"/>
      <c r="D2" s="605"/>
      <c r="E2" s="605"/>
      <c r="F2" s="605"/>
      <c r="G2" s="605"/>
      <c r="H2" s="605"/>
      <c r="I2" s="605"/>
      <c r="J2" s="605"/>
      <c r="K2" s="605"/>
      <c r="L2" s="605"/>
      <c r="M2" s="605"/>
      <c r="N2" s="605"/>
      <c r="O2" s="605"/>
      <c r="P2" s="605"/>
      <c r="Q2" s="605"/>
      <c r="R2" s="605"/>
      <c r="S2" s="605"/>
      <c r="T2" s="606"/>
      <c r="U2" s="606"/>
      <c r="V2" s="177" t="s">
        <v>256</v>
      </c>
      <c r="W2" s="2"/>
      <c r="Z2" s="2"/>
      <c r="AA2" s="2"/>
      <c r="AB2" s="2"/>
      <c r="AC2" s="2"/>
      <c r="AD2" s="2"/>
      <c r="AE2" s="2"/>
      <c r="AF2" s="2"/>
      <c r="AG2" s="2"/>
    </row>
    <row r="3" spans="1:43" ht="7.15" customHeight="1">
      <c r="A3" s="49"/>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19"/>
    </row>
    <row r="4" spans="1:43" ht="16.149999999999999" customHeight="1">
      <c r="X4" s="28"/>
      <c r="Y4" s="28"/>
      <c r="Z4" s="28"/>
      <c r="AA4" s="28"/>
      <c r="AB4" s="28"/>
      <c r="AC4" s="28"/>
      <c r="AD4" s="28"/>
      <c r="AE4" s="28"/>
      <c r="AF4" s="28"/>
    </row>
    <row r="5" spans="1:43" ht="16.149999999999999" customHeight="1">
      <c r="B5" s="265" t="s">
        <v>257</v>
      </c>
      <c r="C5" s="374"/>
      <c r="D5" s="374"/>
      <c r="E5" s="374"/>
      <c r="F5" s="374"/>
      <c r="G5" s="374"/>
      <c r="H5" s="374"/>
      <c r="I5" s="375"/>
      <c r="J5" s="376"/>
      <c r="K5" s="377"/>
      <c r="L5" s="377"/>
      <c r="M5" s="377"/>
      <c r="N5" s="377"/>
      <c r="O5" s="377"/>
      <c r="P5" s="377"/>
      <c r="Q5" s="377"/>
      <c r="R5" s="377"/>
      <c r="S5" s="378"/>
      <c r="X5" s="28"/>
      <c r="Y5" s="28"/>
      <c r="Z5" s="28"/>
      <c r="AA5" s="28"/>
      <c r="AB5" s="28"/>
      <c r="AC5" s="28"/>
      <c r="AD5" s="28"/>
      <c r="AE5" s="28"/>
      <c r="AF5" s="28"/>
      <c r="AQ5" s="189"/>
    </row>
    <row r="6" spans="1:43" ht="16.149999999999999" customHeight="1">
      <c r="B6" s="265" t="s">
        <v>258</v>
      </c>
      <c r="C6" s="265"/>
      <c r="D6" s="265"/>
      <c r="E6" s="265"/>
      <c r="F6" s="265"/>
      <c r="G6" s="265"/>
      <c r="H6" s="265"/>
      <c r="I6" s="379"/>
      <c r="J6" s="380"/>
      <c r="K6" s="381"/>
      <c r="L6" s="381"/>
      <c r="M6" s="381"/>
      <c r="N6" s="381"/>
      <c r="O6" s="381"/>
      <c r="P6" s="381"/>
      <c r="Q6" s="381"/>
      <c r="R6" s="381"/>
      <c r="S6" s="382"/>
      <c r="X6" s="28"/>
      <c r="Y6" s="28"/>
      <c r="Z6" s="28"/>
      <c r="AA6" s="28"/>
      <c r="AB6" s="28"/>
      <c r="AC6" s="28"/>
      <c r="AD6" s="28"/>
      <c r="AE6" s="28"/>
      <c r="AF6" s="28"/>
      <c r="AQ6" s="189"/>
    </row>
    <row r="7" spans="1:43" ht="16.149999999999999" customHeight="1">
      <c r="B7" s="49" t="s">
        <v>1635</v>
      </c>
      <c r="C7" s="49"/>
      <c r="E7" s="49"/>
      <c r="F7" s="49" t="s">
        <v>1636</v>
      </c>
      <c r="G7" s="49"/>
      <c r="H7" s="49"/>
      <c r="I7" s="49"/>
      <c r="J7" s="380"/>
      <c r="K7" s="383"/>
      <c r="L7" s="383"/>
      <c r="M7" s="383"/>
      <c r="N7" s="383"/>
      <c r="O7" s="383"/>
      <c r="P7" s="383"/>
      <c r="Q7" s="383"/>
      <c r="R7" s="383"/>
      <c r="S7" s="384"/>
      <c r="X7" s="28"/>
      <c r="Y7" s="28"/>
      <c r="Z7" s="28"/>
      <c r="AA7" s="28"/>
      <c r="AB7" s="28"/>
      <c r="AC7" s="28"/>
      <c r="AD7" s="28"/>
      <c r="AE7" s="28"/>
      <c r="AF7" s="28"/>
      <c r="AQ7" s="189"/>
    </row>
    <row r="8" spans="1:43" ht="16.149999999999999" customHeight="1">
      <c r="B8" s="49"/>
      <c r="C8" s="49"/>
      <c r="E8" s="49"/>
      <c r="F8" s="49" t="s">
        <v>1638</v>
      </c>
      <c r="G8" s="49"/>
      <c r="H8" s="49"/>
      <c r="I8" s="49"/>
      <c r="J8" s="380"/>
      <c r="K8" s="383"/>
      <c r="L8" s="383"/>
      <c r="M8" s="383"/>
      <c r="N8" s="383"/>
      <c r="O8" s="383"/>
      <c r="P8" s="383"/>
      <c r="Q8" s="383"/>
      <c r="R8" s="383"/>
      <c r="S8" s="384"/>
      <c r="X8" s="28"/>
      <c r="Y8" s="28"/>
      <c r="Z8" s="28"/>
      <c r="AA8" s="28"/>
      <c r="AB8" s="28"/>
      <c r="AC8" s="28"/>
      <c r="AD8" s="28"/>
      <c r="AE8" s="28"/>
      <c r="AF8" s="28"/>
      <c r="AQ8" s="189"/>
    </row>
    <row r="9" spans="1:43" ht="16.149999999999999" customHeight="1">
      <c r="B9" s="49" t="s">
        <v>5</v>
      </c>
      <c r="C9" s="49"/>
      <c r="D9" s="49"/>
      <c r="E9" s="49"/>
      <c r="F9" s="49" t="s">
        <v>1639</v>
      </c>
      <c r="G9" s="49"/>
      <c r="H9" s="49"/>
      <c r="I9" s="49"/>
      <c r="J9" s="380"/>
      <c r="K9" s="383"/>
      <c r="L9" s="383"/>
      <c r="M9" s="383"/>
      <c r="N9" s="383"/>
      <c r="O9" s="383"/>
      <c r="P9" s="383"/>
      <c r="Q9" s="383"/>
      <c r="R9" s="383"/>
      <c r="S9" s="384"/>
      <c r="X9" s="28"/>
      <c r="Y9" s="28"/>
      <c r="Z9" s="28"/>
      <c r="AA9" s="28"/>
      <c r="AB9" s="28"/>
      <c r="AC9" s="28"/>
      <c r="AD9" s="28"/>
      <c r="AE9" s="28"/>
      <c r="AF9" s="28"/>
      <c r="AQ9" s="189"/>
    </row>
    <row r="10" spans="1:43" ht="16.149999999999999" customHeight="1">
      <c r="B10" s="49"/>
      <c r="C10" s="49"/>
      <c r="D10" s="49"/>
      <c r="E10" s="49"/>
      <c r="F10" s="49" t="s">
        <v>1640</v>
      </c>
      <c r="G10" s="49"/>
      <c r="H10" s="49"/>
      <c r="I10" s="49"/>
      <c r="J10" s="380"/>
      <c r="K10" s="383"/>
      <c r="L10" s="383"/>
      <c r="M10" s="383"/>
      <c r="N10" s="383"/>
      <c r="O10" s="383"/>
      <c r="P10" s="383"/>
      <c r="Q10" s="383"/>
      <c r="R10" s="383"/>
      <c r="S10" s="384"/>
      <c r="X10" s="28"/>
      <c r="Y10" s="28"/>
      <c r="Z10" s="28"/>
      <c r="AA10" s="28"/>
      <c r="AB10" s="28"/>
      <c r="AC10" s="28"/>
      <c r="AD10" s="28"/>
      <c r="AE10" s="28"/>
      <c r="AF10" s="28"/>
      <c r="AQ10" s="189"/>
    </row>
    <row r="11" spans="1:43" ht="16.149999999999999" customHeight="1">
      <c r="X11" s="28"/>
      <c r="Y11" s="28"/>
      <c r="Z11" s="28"/>
      <c r="AA11" s="28"/>
      <c r="AB11" s="28"/>
      <c r="AC11" s="28"/>
      <c r="AD11" s="28"/>
      <c r="AE11" s="28"/>
      <c r="AF11" s="28"/>
    </row>
    <row r="12" spans="1:43" ht="16.149999999999999" customHeight="1">
      <c r="A12" s="2" t="s">
        <v>1643</v>
      </c>
      <c r="B12" s="49"/>
      <c r="C12" s="49"/>
      <c r="D12" s="49"/>
      <c r="E12" s="49"/>
      <c r="F12" s="49"/>
      <c r="G12" s="49"/>
      <c r="H12" s="49"/>
      <c r="I12" s="49"/>
      <c r="J12" s="49"/>
      <c r="K12" s="49"/>
      <c r="L12" s="49"/>
      <c r="M12" s="49"/>
      <c r="N12" s="49"/>
      <c r="O12" s="49"/>
      <c r="P12" s="49"/>
      <c r="Q12" s="49"/>
      <c r="R12" s="49"/>
      <c r="S12" s="49"/>
      <c r="T12" s="49"/>
      <c r="U12" s="49"/>
      <c r="V12" s="49"/>
      <c r="W12" s="49"/>
      <c r="X12" s="49"/>
      <c r="Y12" s="49"/>
      <c r="Z12" s="49"/>
      <c r="AA12" s="49"/>
      <c r="AB12" s="49"/>
      <c r="AC12" s="49"/>
      <c r="AD12" s="49"/>
      <c r="AE12" s="49"/>
      <c r="AF12" s="49"/>
      <c r="AG12" s="19"/>
    </row>
    <row r="13" spans="1:43" ht="16.149999999999999" hidden="1" customHeight="1" outlineLevel="1" thickBot="1">
      <c r="A13" s="397" t="s">
        <v>260</v>
      </c>
      <c r="B13" s="397"/>
      <c r="C13" s="397"/>
      <c r="D13" s="397"/>
      <c r="E13" s="397"/>
      <c r="F13" s="397"/>
      <c r="G13" s="397"/>
      <c r="H13" s="397"/>
      <c r="I13" s="397"/>
      <c r="J13" s="397"/>
      <c r="K13" s="397"/>
      <c r="L13" s="397"/>
      <c r="M13" s="397"/>
      <c r="N13" s="397"/>
      <c r="O13" s="397"/>
      <c r="P13" s="397"/>
      <c r="Q13" s="397"/>
      <c r="R13" s="397"/>
      <c r="S13" s="397"/>
      <c r="T13" s="397"/>
      <c r="U13" s="397"/>
      <c r="V13" s="397"/>
      <c r="W13" s="397"/>
      <c r="X13" s="397"/>
      <c r="Y13" s="397"/>
      <c r="Z13" s="397"/>
      <c r="AA13" s="49"/>
      <c r="AB13" s="49"/>
      <c r="AC13" s="49"/>
      <c r="AD13" s="49"/>
      <c r="AE13" s="49"/>
      <c r="AF13" s="49"/>
      <c r="AG13" s="19"/>
    </row>
    <row r="14" spans="1:43" ht="16.149999999999999" hidden="1" customHeight="1" outlineLevel="1" thickBot="1">
      <c r="A14" s="397"/>
      <c r="B14" s="794" t="s">
        <v>1546</v>
      </c>
      <c r="C14" s="795"/>
      <c r="D14" s="798" t="s">
        <v>261</v>
      </c>
      <c r="E14" s="799"/>
      <c r="F14" s="799"/>
      <c r="G14" s="799"/>
      <c r="H14" s="799"/>
      <c r="I14" s="799"/>
      <c r="J14" s="799"/>
      <c r="K14" s="799"/>
      <c r="L14" s="799"/>
      <c r="M14" s="799"/>
      <c r="N14" s="799"/>
      <c r="O14" s="799"/>
      <c r="P14" s="799"/>
      <c r="Q14" s="799"/>
      <c r="R14" s="799"/>
      <c r="S14" s="799"/>
      <c r="T14" s="799"/>
      <c r="U14" s="799"/>
      <c r="V14" s="799"/>
      <c r="W14" s="799"/>
      <c r="X14" s="799"/>
      <c r="Y14" s="799"/>
      <c r="Z14" s="799"/>
      <c r="AA14" s="49"/>
      <c r="AB14" s="49"/>
      <c r="AC14" s="49"/>
      <c r="AD14" s="49"/>
      <c r="AE14" s="49"/>
      <c r="AF14" s="49"/>
      <c r="AG14" s="19"/>
    </row>
    <row r="15" spans="1:43" ht="16.149999999999999" hidden="1" customHeight="1" outlineLevel="1" thickBot="1">
      <c r="A15" s="397"/>
      <c r="B15" s="794" t="s">
        <v>1546</v>
      </c>
      <c r="C15" s="795"/>
      <c r="D15" s="796" t="s">
        <v>262</v>
      </c>
      <c r="E15" s="797"/>
      <c r="F15" s="797"/>
      <c r="G15" s="797"/>
      <c r="H15" s="797"/>
      <c r="I15" s="797"/>
      <c r="J15" s="797"/>
      <c r="K15" s="797"/>
      <c r="L15" s="797"/>
      <c r="M15" s="797"/>
      <c r="N15" s="797"/>
      <c r="O15" s="797"/>
      <c r="P15" s="797"/>
      <c r="Q15" s="797"/>
      <c r="R15" s="797"/>
      <c r="S15" s="797"/>
      <c r="T15" s="797"/>
      <c r="U15" s="797"/>
      <c r="V15" s="797"/>
      <c r="W15" s="797"/>
      <c r="X15" s="797"/>
      <c r="Y15" s="797"/>
      <c r="Z15" s="797"/>
      <c r="AA15" s="49"/>
      <c r="AB15" s="49"/>
      <c r="AC15" s="49"/>
      <c r="AD15" s="49"/>
      <c r="AE15" s="49"/>
      <c r="AF15" s="49"/>
      <c r="AG15" s="19"/>
    </row>
    <row r="16" spans="1:43" ht="16.149999999999999" hidden="1" customHeight="1" outlineLevel="1">
      <c r="A16" s="2"/>
      <c r="B16" s="49"/>
      <c r="C16" s="49"/>
      <c r="D16" s="49"/>
      <c r="E16" s="49"/>
      <c r="F16" s="49"/>
      <c r="G16" s="49"/>
      <c r="H16" s="49"/>
      <c r="I16" s="49"/>
      <c r="J16" s="49"/>
      <c r="K16" s="49"/>
      <c r="L16" s="49"/>
      <c r="M16" s="49"/>
      <c r="N16" s="49"/>
      <c r="O16" s="49"/>
      <c r="P16" s="49"/>
      <c r="Q16" s="49"/>
      <c r="R16" s="49"/>
      <c r="S16" s="49"/>
      <c r="T16" s="49"/>
      <c r="U16" s="49"/>
      <c r="V16" s="49"/>
      <c r="W16" s="49"/>
      <c r="X16" s="49"/>
      <c r="Y16" s="49"/>
      <c r="Z16" s="49"/>
      <c r="AA16" s="49"/>
      <c r="AB16" s="49"/>
      <c r="AC16" s="49"/>
      <c r="AD16" s="49"/>
      <c r="AE16" s="49"/>
      <c r="AF16" s="49"/>
      <c r="AG16" s="19"/>
    </row>
    <row r="17" spans="1:34" ht="16.149999999999999" customHeight="1" collapsed="1" thickBot="1">
      <c r="A17" s="49" t="s">
        <v>1658</v>
      </c>
      <c r="B17" s="49"/>
      <c r="C17" s="49"/>
      <c r="D17" s="49"/>
      <c r="E17" s="49"/>
      <c r="F17" s="49"/>
      <c r="L17" s="49"/>
      <c r="M17" s="49"/>
      <c r="N17" s="49"/>
      <c r="O17" s="49"/>
      <c r="P17" s="49"/>
      <c r="Q17" s="49"/>
      <c r="R17" s="49"/>
      <c r="S17" s="49"/>
      <c r="T17" s="49"/>
      <c r="U17" s="49"/>
      <c r="V17" s="49"/>
      <c r="AE17" s="49"/>
      <c r="AF17" s="49"/>
      <c r="AG17" s="19"/>
    </row>
    <row r="18" spans="1:34" ht="16.149999999999999" customHeight="1" thickBot="1">
      <c r="B18" s="645" t="s">
        <v>15</v>
      </c>
      <c r="C18" s="667"/>
      <c r="D18" s="667"/>
      <c r="E18" s="619"/>
      <c r="F18" s="619"/>
      <c r="G18" s="20" t="s">
        <v>16</v>
      </c>
      <c r="H18" s="619"/>
      <c r="I18" s="619"/>
      <c r="J18" s="20" t="s">
        <v>264</v>
      </c>
      <c r="K18" s="20"/>
      <c r="L18" s="20" t="s">
        <v>265</v>
      </c>
      <c r="M18" s="20" t="s">
        <v>15</v>
      </c>
      <c r="N18" s="20"/>
      <c r="O18" s="619"/>
      <c r="P18" s="619"/>
      <c r="Q18" s="20" t="s">
        <v>16</v>
      </c>
      <c r="R18" s="619"/>
      <c r="S18" s="619"/>
      <c r="T18" s="21" t="s">
        <v>264</v>
      </c>
      <c r="V18" s="640">
        <f>IFERROR(IF(E18=O18,R18-H18+1,IF(O18-E18=1,12-H18+1+R18,IF(O18-E18=2,12-H18+1+R18+12,"エラー"))),1)</f>
        <v>1</v>
      </c>
      <c r="W18" s="640"/>
      <c r="X18" s="640"/>
      <c r="Y18" s="641"/>
      <c r="Z18" s="49" t="s">
        <v>266</v>
      </c>
      <c r="AA18" s="49"/>
      <c r="AG18" s="19"/>
    </row>
    <row r="19" spans="1:34" ht="16.149999999999999" customHeight="1">
      <c r="B19" s="28"/>
      <c r="C19" s="28"/>
      <c r="D19" s="28"/>
      <c r="E19" s="28"/>
      <c r="F19" s="28"/>
      <c r="H19" s="28"/>
      <c r="I19" s="28"/>
      <c r="O19" s="28"/>
      <c r="P19" s="28"/>
      <c r="R19" s="28"/>
      <c r="S19" s="28"/>
      <c r="V19" s="28"/>
      <c r="W19" s="28"/>
      <c r="X19" s="28"/>
      <c r="Y19" s="28"/>
    </row>
    <row r="20" spans="1:34" ht="16.149999999999999" customHeight="1" thickBot="1">
      <c r="A20" s="49" t="s">
        <v>1659</v>
      </c>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19"/>
    </row>
    <row r="21" spans="1:34" ht="16.149999999999999" customHeight="1" thickBot="1">
      <c r="A21" s="49"/>
      <c r="B21" s="645" t="s">
        <v>15</v>
      </c>
      <c r="C21" s="667"/>
      <c r="D21" s="667"/>
      <c r="E21" s="619"/>
      <c r="F21" s="619"/>
      <c r="G21" s="20" t="s">
        <v>16</v>
      </c>
      <c r="H21" s="619"/>
      <c r="I21" s="619"/>
      <c r="J21" s="20" t="s">
        <v>264</v>
      </c>
      <c r="K21" s="20"/>
      <c r="L21" s="20" t="s">
        <v>265</v>
      </c>
      <c r="M21" s="20" t="s">
        <v>15</v>
      </c>
      <c r="N21" s="20"/>
      <c r="O21" s="619"/>
      <c r="P21" s="619"/>
      <c r="Q21" s="20" t="s">
        <v>16</v>
      </c>
      <c r="R21" s="619"/>
      <c r="S21" s="619"/>
      <c r="T21" s="21" t="s">
        <v>264</v>
      </c>
      <c r="V21" s="640">
        <f>IFERROR(IF(E21=O21,R21-H21+1,IF(O21-E21=1,12-H21+1+R21,IF(O21-E21=2,12-H21+1+R21+12,"エラー"))),1)</f>
        <v>1</v>
      </c>
      <c r="W21" s="640"/>
      <c r="X21" s="640"/>
      <c r="Y21" s="641"/>
      <c r="Z21" s="49" t="s">
        <v>266</v>
      </c>
      <c r="AA21" s="49"/>
      <c r="AG21" s="19"/>
    </row>
    <row r="22" spans="1:34" ht="16.149999999999999" customHeight="1">
      <c r="B22" s="28"/>
      <c r="C22" s="28"/>
      <c r="D22" s="28"/>
      <c r="E22" s="28"/>
      <c r="F22" s="28"/>
      <c r="H22" s="28"/>
      <c r="I22" s="28"/>
      <c r="O22" s="28"/>
      <c r="P22" s="28"/>
      <c r="R22" s="28"/>
      <c r="S22" s="28"/>
      <c r="V22" s="426"/>
      <c r="W22" s="426"/>
      <c r="X22" s="426"/>
      <c r="Y22" s="426"/>
    </row>
    <row r="23" spans="1:34" ht="16.149999999999999" customHeight="1" thickBot="1">
      <c r="A23" s="2" t="s">
        <v>1660</v>
      </c>
      <c r="B23" s="2"/>
      <c r="C23" s="49"/>
      <c r="D23" s="49"/>
      <c r="E23" s="49"/>
      <c r="F23" s="49"/>
      <c r="G23" s="49"/>
      <c r="H23" s="49"/>
      <c r="I23" s="49"/>
      <c r="J23" s="49"/>
      <c r="K23" s="49"/>
      <c r="L23" s="49"/>
      <c r="M23" s="49"/>
      <c r="N23" s="49"/>
      <c r="O23" s="49"/>
      <c r="P23" s="49"/>
      <c r="Q23" s="49"/>
      <c r="R23" s="49"/>
      <c r="S23" s="49"/>
      <c r="T23" s="49"/>
      <c r="U23" s="49"/>
      <c r="W23" s="352"/>
      <c r="X23" s="787"/>
      <c r="Y23" s="787"/>
      <c r="Z23" s="49"/>
      <c r="AA23" s="49"/>
      <c r="AB23" s="49"/>
      <c r="AC23" s="49"/>
      <c r="AD23" s="49"/>
      <c r="AE23" s="49"/>
      <c r="AF23" s="49"/>
      <c r="AG23" s="19"/>
    </row>
    <row r="24" spans="1:34" ht="16.149999999999999" hidden="1" customHeight="1" outlineLevel="1" thickBot="1">
      <c r="A24" s="427" t="s">
        <v>374</v>
      </c>
      <c r="B24" s="427"/>
      <c r="C24" s="397"/>
      <c r="D24" s="397"/>
      <c r="E24" s="397"/>
      <c r="F24" s="397"/>
      <c r="G24" s="397"/>
      <c r="H24" s="397"/>
      <c r="I24" s="397"/>
      <c r="J24" s="397"/>
      <c r="K24" s="397"/>
      <c r="L24" s="397"/>
      <c r="M24" s="397"/>
      <c r="N24" s="397"/>
      <c r="O24" s="397"/>
      <c r="P24" s="397"/>
      <c r="Q24" s="397"/>
      <c r="R24" s="397"/>
      <c r="S24" s="397"/>
      <c r="T24" s="397"/>
      <c r="U24" s="397"/>
      <c r="V24" s="414"/>
      <c r="W24" s="424" t="s">
        <v>1584</v>
      </c>
      <c r="X24" s="792" t="s">
        <v>375</v>
      </c>
      <c r="Y24" s="793"/>
      <c r="Z24" s="49"/>
      <c r="AA24" s="49"/>
      <c r="AB24" s="49"/>
      <c r="AC24" s="49"/>
      <c r="AD24" s="49"/>
      <c r="AE24" s="49"/>
      <c r="AF24" s="49"/>
      <c r="AG24" s="19"/>
      <c r="AH24" s="189" t="b">
        <v>1</v>
      </c>
    </row>
    <row r="25" spans="1:34" ht="16.149999999999999" hidden="1" customHeight="1" outlineLevel="1" thickBot="1">
      <c r="A25" s="414" t="s">
        <v>488</v>
      </c>
      <c r="B25" s="428"/>
      <c r="C25" s="414"/>
      <c r="D25" s="414"/>
      <c r="E25" s="414"/>
      <c r="F25" s="414"/>
      <c r="G25" s="414"/>
      <c r="H25" s="414"/>
      <c r="I25" s="414"/>
      <c r="J25" s="414"/>
      <c r="K25" s="414"/>
      <c r="L25" s="414"/>
      <c r="M25" s="414"/>
      <c r="N25" s="414"/>
      <c r="O25" s="414"/>
      <c r="P25" s="414"/>
      <c r="Q25" s="414"/>
      <c r="R25" s="414"/>
      <c r="S25" s="414"/>
      <c r="T25" s="414"/>
      <c r="U25" s="414"/>
      <c r="V25" s="414"/>
      <c r="W25" s="414"/>
      <c r="X25" s="414"/>
      <c r="Y25" s="414"/>
      <c r="Z25" s="414"/>
      <c r="AA25" s="414"/>
      <c r="AB25" s="414"/>
      <c r="AC25" s="414"/>
      <c r="AD25" s="414"/>
      <c r="AE25" s="414"/>
      <c r="AF25" s="414"/>
      <c r="AG25" s="429"/>
    </row>
    <row r="26" spans="1:34" ht="16.149999999999999" hidden="1" customHeight="1" outlineLevel="1">
      <c r="A26" s="430" t="s">
        <v>489</v>
      </c>
      <c r="B26" s="400"/>
      <c r="C26" s="400"/>
      <c r="D26" s="400"/>
      <c r="E26" s="400"/>
      <c r="F26" s="400"/>
      <c r="G26" s="400"/>
      <c r="H26" s="400"/>
      <c r="I26" s="400"/>
      <c r="J26" s="400"/>
      <c r="K26" s="400"/>
      <c r="L26" s="400"/>
      <c r="M26" s="400"/>
      <c r="N26" s="400"/>
      <c r="O26" s="400"/>
      <c r="P26" s="400"/>
      <c r="Q26" s="400"/>
      <c r="R26" s="788"/>
      <c r="S26" s="789"/>
      <c r="T26" s="789"/>
      <c r="U26" s="789"/>
      <c r="V26" s="789"/>
      <c r="W26" s="789"/>
      <c r="X26" s="789"/>
      <c r="Y26" s="431"/>
      <c r="Z26" s="431"/>
      <c r="AA26" s="431"/>
      <c r="AB26" s="431"/>
      <c r="AC26" s="790"/>
      <c r="AD26" s="790"/>
      <c r="AE26" s="790"/>
      <c r="AF26" s="790"/>
      <c r="AG26" s="432"/>
    </row>
    <row r="27" spans="1:34" ht="16.149999999999999" hidden="1" customHeight="1" outlineLevel="1">
      <c r="A27" s="433"/>
      <c r="B27" s="791" t="s">
        <v>436</v>
      </c>
      <c r="C27" s="791"/>
      <c r="D27" s="791"/>
      <c r="E27" s="791"/>
      <c r="F27" s="791"/>
      <c r="G27" s="791"/>
      <c r="H27" s="791"/>
      <c r="I27" s="791"/>
      <c r="J27" s="791"/>
      <c r="K27" s="791"/>
      <c r="L27" s="791"/>
      <c r="M27" s="791"/>
      <c r="N27" s="791"/>
      <c r="O27" s="791"/>
      <c r="P27" s="791"/>
      <c r="Q27" s="791"/>
      <c r="R27" s="791"/>
      <c r="S27" s="774" t="s">
        <v>437</v>
      </c>
      <c r="T27" s="775"/>
      <c r="U27" s="775"/>
      <c r="V27" s="775"/>
      <c r="W27" s="775"/>
      <c r="X27" s="775"/>
      <c r="Y27" s="776"/>
      <c r="Z27" s="774" t="s">
        <v>380</v>
      </c>
      <c r="AA27" s="775"/>
      <c r="AB27" s="775"/>
      <c r="AC27" s="776"/>
      <c r="AD27" s="774" t="s">
        <v>381</v>
      </c>
      <c r="AE27" s="775"/>
      <c r="AF27" s="775"/>
      <c r="AG27" s="777"/>
    </row>
    <row r="28" spans="1:34" ht="16.149999999999999" hidden="1" customHeight="1" outlineLevel="1">
      <c r="A28" s="433"/>
      <c r="B28" s="434" t="s">
        <v>438</v>
      </c>
      <c r="C28" s="435" t="s">
        <v>15</v>
      </c>
      <c r="D28" s="766">
        <f>E21</f>
        <v>0</v>
      </c>
      <c r="E28" s="766"/>
      <c r="F28" s="436" t="s">
        <v>16</v>
      </c>
      <c r="G28" s="766">
        <f>H21</f>
        <v>0</v>
      </c>
      <c r="H28" s="766"/>
      <c r="I28" s="436" t="s">
        <v>264</v>
      </c>
      <c r="J28" s="436" t="s">
        <v>439</v>
      </c>
      <c r="K28" s="436" t="s">
        <v>440</v>
      </c>
      <c r="L28" s="436"/>
      <c r="M28" s="754"/>
      <c r="N28" s="754"/>
      <c r="O28" s="437" t="s">
        <v>16</v>
      </c>
      <c r="P28" s="754"/>
      <c r="Q28" s="754"/>
      <c r="R28" s="438" t="s">
        <v>264</v>
      </c>
      <c r="S28" s="784"/>
      <c r="T28" s="785"/>
      <c r="U28" s="785"/>
      <c r="V28" s="785"/>
      <c r="W28" s="785"/>
      <c r="X28" s="785"/>
      <c r="Y28" s="786"/>
      <c r="Z28" s="783" t="str">
        <f>IF(S28="","",VLOOKUP(S28,'リスト（外来）'!C:D,2,FALSE))</f>
        <v/>
      </c>
      <c r="AA28" s="766"/>
      <c r="AB28" s="766"/>
      <c r="AC28" s="439" t="s">
        <v>276</v>
      </c>
      <c r="AD28" s="783" t="str">
        <f>IF(S28="","",VLOOKUP(S28,'リスト（外来）'!C:E,3,FALSE))</f>
        <v/>
      </c>
      <c r="AE28" s="766"/>
      <c r="AF28" s="766"/>
      <c r="AG28" s="440" t="s">
        <v>276</v>
      </c>
    </row>
    <row r="29" spans="1:34" ht="16.149999999999999" hidden="1" customHeight="1" outlineLevel="1">
      <c r="A29" s="433"/>
      <c r="B29" s="434" t="s">
        <v>441</v>
      </c>
      <c r="C29" s="435" t="s">
        <v>15</v>
      </c>
      <c r="D29" s="754"/>
      <c r="E29" s="754"/>
      <c r="F29" s="436" t="s">
        <v>16</v>
      </c>
      <c r="G29" s="754"/>
      <c r="H29" s="754"/>
      <c r="I29" s="436" t="s">
        <v>264</v>
      </c>
      <c r="J29" s="436" t="s">
        <v>439</v>
      </c>
      <c r="K29" s="436" t="s">
        <v>440</v>
      </c>
      <c r="L29" s="436"/>
      <c r="M29" s="754"/>
      <c r="N29" s="754"/>
      <c r="O29" s="437" t="s">
        <v>16</v>
      </c>
      <c r="P29" s="754"/>
      <c r="Q29" s="754"/>
      <c r="R29" s="438" t="s">
        <v>264</v>
      </c>
      <c r="S29" s="784"/>
      <c r="T29" s="785"/>
      <c r="U29" s="785"/>
      <c r="V29" s="785"/>
      <c r="W29" s="785"/>
      <c r="X29" s="785"/>
      <c r="Y29" s="786"/>
      <c r="Z29" s="783" t="str">
        <f>IF(S29="","",VLOOKUP(S29,'リスト（外来）'!C:D,2,FALSE))</f>
        <v/>
      </c>
      <c r="AA29" s="766"/>
      <c r="AB29" s="766"/>
      <c r="AC29" s="439" t="s">
        <v>276</v>
      </c>
      <c r="AD29" s="783" t="str">
        <f>IF(S29="","",VLOOKUP(S29,'リスト（外来）'!C:E,3,FALSE))</f>
        <v/>
      </c>
      <c r="AE29" s="766"/>
      <c r="AF29" s="766"/>
      <c r="AG29" s="440" t="s">
        <v>276</v>
      </c>
    </row>
    <row r="30" spans="1:34" ht="16.149999999999999" hidden="1" customHeight="1" outlineLevel="1">
      <c r="A30" s="433"/>
      <c r="B30" s="434" t="s">
        <v>442</v>
      </c>
      <c r="C30" s="435" t="s">
        <v>15</v>
      </c>
      <c r="D30" s="754"/>
      <c r="E30" s="754"/>
      <c r="F30" s="436" t="s">
        <v>16</v>
      </c>
      <c r="G30" s="754"/>
      <c r="H30" s="754"/>
      <c r="I30" s="436" t="s">
        <v>264</v>
      </c>
      <c r="J30" s="436" t="s">
        <v>439</v>
      </c>
      <c r="K30" s="436" t="s">
        <v>440</v>
      </c>
      <c r="L30" s="436"/>
      <c r="M30" s="754"/>
      <c r="N30" s="754"/>
      <c r="O30" s="437" t="s">
        <v>16</v>
      </c>
      <c r="P30" s="754"/>
      <c r="Q30" s="754"/>
      <c r="R30" s="438" t="s">
        <v>264</v>
      </c>
      <c r="S30" s="784"/>
      <c r="T30" s="785"/>
      <c r="U30" s="785"/>
      <c r="V30" s="785"/>
      <c r="W30" s="785"/>
      <c r="X30" s="785"/>
      <c r="Y30" s="786"/>
      <c r="Z30" s="783" t="str">
        <f>IF(S30="","",VLOOKUP(S30,'リスト（外来）'!C:D,2,FALSE))</f>
        <v/>
      </c>
      <c r="AA30" s="766"/>
      <c r="AB30" s="766"/>
      <c r="AC30" s="439" t="s">
        <v>276</v>
      </c>
      <c r="AD30" s="783" t="str">
        <f>IF(S30="","",VLOOKUP(S30,'リスト（外来）'!C:E,3,FALSE))</f>
        <v/>
      </c>
      <c r="AE30" s="766"/>
      <c r="AF30" s="766"/>
      <c r="AG30" s="440" t="s">
        <v>276</v>
      </c>
    </row>
    <row r="31" spans="1:34" ht="16.149999999999999" hidden="1" customHeight="1" outlineLevel="1">
      <c r="A31" s="433"/>
      <c r="B31" s="441" t="s">
        <v>443</v>
      </c>
      <c r="C31" s="435" t="s">
        <v>15</v>
      </c>
      <c r="D31" s="754"/>
      <c r="E31" s="754"/>
      <c r="F31" s="436" t="s">
        <v>16</v>
      </c>
      <c r="G31" s="754"/>
      <c r="H31" s="754"/>
      <c r="I31" s="436" t="s">
        <v>264</v>
      </c>
      <c r="J31" s="436" t="s">
        <v>439</v>
      </c>
      <c r="K31" s="436" t="s">
        <v>440</v>
      </c>
      <c r="L31" s="436"/>
      <c r="M31" s="754"/>
      <c r="N31" s="754"/>
      <c r="O31" s="437" t="s">
        <v>16</v>
      </c>
      <c r="P31" s="754"/>
      <c r="Q31" s="754"/>
      <c r="R31" s="438" t="s">
        <v>264</v>
      </c>
      <c r="S31" s="784"/>
      <c r="T31" s="785"/>
      <c r="U31" s="785"/>
      <c r="V31" s="785"/>
      <c r="W31" s="785"/>
      <c r="X31" s="785"/>
      <c r="Y31" s="786"/>
      <c r="Z31" s="783" t="str">
        <f>IF(S31="","",VLOOKUP(S31,'リスト（外来）'!C:D,2,FALSE))</f>
        <v/>
      </c>
      <c r="AA31" s="766"/>
      <c r="AB31" s="766"/>
      <c r="AC31" s="439" t="s">
        <v>276</v>
      </c>
      <c r="AD31" s="783" t="str">
        <f>IF(S31="","",VLOOKUP(S31,'リスト（外来）'!C:E,3,FALSE))</f>
        <v/>
      </c>
      <c r="AE31" s="766"/>
      <c r="AF31" s="766"/>
      <c r="AG31" s="440" t="s">
        <v>276</v>
      </c>
    </row>
    <row r="32" spans="1:34" ht="16.149999999999999" hidden="1" customHeight="1" outlineLevel="1">
      <c r="A32" s="442" t="s">
        <v>444</v>
      </c>
      <c r="B32" s="439"/>
      <c r="C32" s="439"/>
      <c r="D32" s="439"/>
      <c r="E32" s="439"/>
      <c r="F32" s="439"/>
      <c r="G32" s="439"/>
      <c r="H32" s="439"/>
      <c r="I32" s="439"/>
      <c r="J32" s="439"/>
      <c r="K32" s="439"/>
      <c r="L32" s="439"/>
      <c r="M32" s="439"/>
      <c r="N32" s="439"/>
      <c r="O32" s="439"/>
      <c r="P32" s="439"/>
      <c r="Q32" s="439"/>
      <c r="R32" s="439"/>
      <c r="S32" s="439"/>
      <c r="T32" s="439"/>
      <c r="U32" s="439"/>
      <c r="V32" s="439"/>
      <c r="W32" s="439"/>
      <c r="X32" s="439"/>
      <c r="Y32" s="439"/>
      <c r="Z32" s="439"/>
      <c r="AA32" s="439"/>
      <c r="AB32" s="439"/>
      <c r="AC32" s="782"/>
      <c r="AD32" s="782"/>
      <c r="AE32" s="782"/>
      <c r="AF32" s="782"/>
      <c r="AG32" s="440"/>
    </row>
    <row r="33" spans="1:43" ht="16.149999999999999" hidden="1" customHeight="1" outlineLevel="1">
      <c r="A33" s="433"/>
      <c r="B33" s="774" t="s">
        <v>436</v>
      </c>
      <c r="C33" s="775"/>
      <c r="D33" s="775"/>
      <c r="E33" s="775"/>
      <c r="F33" s="775"/>
      <c r="G33" s="775"/>
      <c r="H33" s="775"/>
      <c r="I33" s="775"/>
      <c r="J33" s="775"/>
      <c r="K33" s="775"/>
      <c r="L33" s="775"/>
      <c r="M33" s="775"/>
      <c r="N33" s="775"/>
      <c r="O33" s="775"/>
      <c r="P33" s="775"/>
      <c r="Q33" s="775"/>
      <c r="R33" s="776"/>
      <c r="S33" s="774" t="s">
        <v>490</v>
      </c>
      <c r="T33" s="775"/>
      <c r="U33" s="775"/>
      <c r="V33" s="775"/>
      <c r="W33" s="775"/>
      <c r="X33" s="775"/>
      <c r="Y33" s="776"/>
      <c r="Z33" s="775" t="s">
        <v>491</v>
      </c>
      <c r="AA33" s="775"/>
      <c r="AB33" s="775"/>
      <c r="AC33" s="775"/>
      <c r="AD33" s="775"/>
      <c r="AE33" s="775"/>
      <c r="AF33" s="775"/>
      <c r="AG33" s="777"/>
    </row>
    <row r="34" spans="1:43" ht="16.149999999999999" hidden="1" customHeight="1" outlineLevel="1">
      <c r="A34" s="433"/>
      <c r="B34" s="434" t="s">
        <v>438</v>
      </c>
      <c r="C34" s="435" t="s">
        <v>15</v>
      </c>
      <c r="D34" s="766">
        <f>IF(D28="","",D28)</f>
        <v>0</v>
      </c>
      <c r="E34" s="766"/>
      <c r="F34" s="436" t="s">
        <v>16</v>
      </c>
      <c r="G34" s="766">
        <f>IF(G28="","",G28)</f>
        <v>0</v>
      </c>
      <c r="H34" s="766"/>
      <c r="I34" s="436" t="s">
        <v>264</v>
      </c>
      <c r="J34" s="436" t="s">
        <v>439</v>
      </c>
      <c r="K34" s="436" t="s">
        <v>440</v>
      </c>
      <c r="L34" s="436"/>
      <c r="M34" s="761" t="str">
        <f>IF(M28="","",M28)</f>
        <v/>
      </c>
      <c r="N34" s="761"/>
      <c r="O34" s="437" t="s">
        <v>16</v>
      </c>
      <c r="P34" s="761" t="str">
        <f>IF(P28="","",P28)</f>
        <v/>
      </c>
      <c r="Q34" s="761"/>
      <c r="R34" s="438" t="s">
        <v>264</v>
      </c>
      <c r="S34" s="778"/>
      <c r="T34" s="779"/>
      <c r="U34" s="779"/>
      <c r="V34" s="779"/>
      <c r="W34" s="779"/>
      <c r="X34" s="779"/>
      <c r="Y34" s="443" t="s">
        <v>278</v>
      </c>
      <c r="Z34" s="780"/>
      <c r="AA34" s="781"/>
      <c r="AB34" s="781"/>
      <c r="AC34" s="781"/>
      <c r="AD34" s="781"/>
      <c r="AE34" s="781"/>
      <c r="AF34" s="781"/>
      <c r="AG34" s="440" t="s">
        <v>278</v>
      </c>
    </row>
    <row r="35" spans="1:43" ht="16.149999999999999" hidden="1" customHeight="1" outlineLevel="1">
      <c r="A35" s="433"/>
      <c r="B35" s="434" t="s">
        <v>441</v>
      </c>
      <c r="C35" s="435" t="s">
        <v>15</v>
      </c>
      <c r="D35" s="761" t="str">
        <f>IF(D29="","",D29)</f>
        <v/>
      </c>
      <c r="E35" s="761"/>
      <c r="F35" s="436" t="s">
        <v>16</v>
      </c>
      <c r="G35" s="761" t="str">
        <f>IF(G29="","",G29)</f>
        <v/>
      </c>
      <c r="H35" s="761"/>
      <c r="I35" s="436" t="s">
        <v>264</v>
      </c>
      <c r="J35" s="436" t="s">
        <v>439</v>
      </c>
      <c r="K35" s="436" t="s">
        <v>440</v>
      </c>
      <c r="L35" s="436"/>
      <c r="M35" s="761" t="str">
        <f>IF(M29="","",M29)</f>
        <v/>
      </c>
      <c r="N35" s="761"/>
      <c r="O35" s="437" t="s">
        <v>16</v>
      </c>
      <c r="P35" s="761" t="str">
        <f>IF(P29="","",P29)</f>
        <v/>
      </c>
      <c r="Q35" s="761"/>
      <c r="R35" s="438" t="s">
        <v>264</v>
      </c>
      <c r="S35" s="778"/>
      <c r="T35" s="779"/>
      <c r="U35" s="779"/>
      <c r="V35" s="779"/>
      <c r="W35" s="779"/>
      <c r="X35" s="779"/>
      <c r="Y35" s="443" t="s">
        <v>278</v>
      </c>
      <c r="Z35" s="780"/>
      <c r="AA35" s="781"/>
      <c r="AB35" s="781"/>
      <c r="AC35" s="781"/>
      <c r="AD35" s="781"/>
      <c r="AE35" s="781"/>
      <c r="AF35" s="781"/>
      <c r="AG35" s="440" t="s">
        <v>278</v>
      </c>
    </row>
    <row r="36" spans="1:43" ht="16.149999999999999" hidden="1" customHeight="1" outlineLevel="1">
      <c r="A36" s="433"/>
      <c r="B36" s="434" t="s">
        <v>442</v>
      </c>
      <c r="C36" s="435" t="s">
        <v>15</v>
      </c>
      <c r="D36" s="761" t="str">
        <f>IF(D30="","",D30)</f>
        <v/>
      </c>
      <c r="E36" s="761"/>
      <c r="F36" s="436" t="s">
        <v>16</v>
      </c>
      <c r="G36" s="761" t="str">
        <f>IF(G30="","",G30)</f>
        <v/>
      </c>
      <c r="H36" s="761"/>
      <c r="I36" s="436" t="s">
        <v>264</v>
      </c>
      <c r="J36" s="436" t="s">
        <v>439</v>
      </c>
      <c r="K36" s="436" t="s">
        <v>440</v>
      </c>
      <c r="L36" s="436"/>
      <c r="M36" s="761" t="str">
        <f>IF(M30="","",M30)</f>
        <v/>
      </c>
      <c r="N36" s="761"/>
      <c r="O36" s="437" t="s">
        <v>16</v>
      </c>
      <c r="P36" s="761" t="str">
        <f>IF(P30="","",P30)</f>
        <v/>
      </c>
      <c r="Q36" s="761"/>
      <c r="R36" s="438" t="s">
        <v>264</v>
      </c>
      <c r="S36" s="778"/>
      <c r="T36" s="779"/>
      <c r="U36" s="779"/>
      <c r="V36" s="779"/>
      <c r="W36" s="779"/>
      <c r="X36" s="779"/>
      <c r="Y36" s="443" t="s">
        <v>278</v>
      </c>
      <c r="Z36" s="780"/>
      <c r="AA36" s="781"/>
      <c r="AB36" s="781"/>
      <c r="AC36" s="781"/>
      <c r="AD36" s="781"/>
      <c r="AE36" s="781"/>
      <c r="AF36" s="781"/>
      <c r="AG36" s="440" t="s">
        <v>278</v>
      </c>
    </row>
    <row r="37" spans="1:43" ht="16.149999999999999" hidden="1" customHeight="1" outlineLevel="1">
      <c r="A37" s="444"/>
      <c r="B37" s="441" t="s">
        <v>443</v>
      </c>
      <c r="C37" s="435" t="s">
        <v>15</v>
      </c>
      <c r="D37" s="761" t="str">
        <f>IF(D31="","",D31)</f>
        <v/>
      </c>
      <c r="E37" s="761"/>
      <c r="F37" s="436" t="s">
        <v>16</v>
      </c>
      <c r="G37" s="761" t="str">
        <f>IF(G31="","",G31)</f>
        <v/>
      </c>
      <c r="H37" s="761"/>
      <c r="I37" s="436" t="s">
        <v>264</v>
      </c>
      <c r="J37" s="436" t="s">
        <v>439</v>
      </c>
      <c r="K37" s="436" t="s">
        <v>440</v>
      </c>
      <c r="L37" s="436"/>
      <c r="M37" s="761" t="str">
        <f>IF(M31="","",M31)</f>
        <v/>
      </c>
      <c r="N37" s="761"/>
      <c r="O37" s="437" t="s">
        <v>16</v>
      </c>
      <c r="P37" s="761" t="str">
        <f>IF(P31="","",P31)</f>
        <v/>
      </c>
      <c r="Q37" s="761"/>
      <c r="R37" s="438" t="s">
        <v>264</v>
      </c>
      <c r="S37" s="778"/>
      <c r="T37" s="779"/>
      <c r="U37" s="779"/>
      <c r="V37" s="779"/>
      <c r="W37" s="779"/>
      <c r="X37" s="779"/>
      <c r="Y37" s="443" t="s">
        <v>278</v>
      </c>
      <c r="Z37" s="780"/>
      <c r="AA37" s="781"/>
      <c r="AB37" s="781"/>
      <c r="AC37" s="781"/>
      <c r="AD37" s="781"/>
      <c r="AE37" s="781"/>
      <c r="AF37" s="781"/>
      <c r="AG37" s="440" t="s">
        <v>278</v>
      </c>
    </row>
    <row r="38" spans="1:43" ht="16.149999999999999" hidden="1" customHeight="1" outlineLevel="1">
      <c r="A38" s="433"/>
      <c r="B38" s="767" t="s">
        <v>446</v>
      </c>
      <c r="C38" s="768"/>
      <c r="D38" s="768"/>
      <c r="E38" s="768"/>
      <c r="F38" s="768"/>
      <c r="G38" s="768"/>
      <c r="H38" s="768"/>
      <c r="I38" s="768"/>
      <c r="J38" s="768"/>
      <c r="K38" s="768"/>
      <c r="L38" s="768"/>
      <c r="M38" s="768"/>
      <c r="N38" s="768"/>
      <c r="O38" s="768"/>
      <c r="P38" s="768"/>
      <c r="Q38" s="768"/>
      <c r="R38" s="769"/>
      <c r="S38" s="770">
        <f>SUM(S34:X37)</f>
        <v>0</v>
      </c>
      <c r="T38" s="771"/>
      <c r="U38" s="771"/>
      <c r="V38" s="771"/>
      <c r="W38" s="771"/>
      <c r="X38" s="771"/>
      <c r="Y38" s="443" t="s">
        <v>278</v>
      </c>
      <c r="Z38" s="772">
        <f>SUM(Z34:AF37)</f>
        <v>0</v>
      </c>
      <c r="AA38" s="738"/>
      <c r="AB38" s="738"/>
      <c r="AC38" s="738"/>
      <c r="AD38" s="738"/>
      <c r="AE38" s="738"/>
      <c r="AF38" s="738"/>
      <c r="AG38" s="440" t="s">
        <v>278</v>
      </c>
    </row>
    <row r="39" spans="1:43" ht="16.149999999999999" hidden="1" customHeight="1" outlineLevel="1">
      <c r="A39" s="442" t="s">
        <v>492</v>
      </c>
      <c r="B39" s="445"/>
      <c r="C39" s="436"/>
      <c r="D39" s="436"/>
      <c r="E39" s="436"/>
      <c r="F39" s="436"/>
      <c r="G39" s="436"/>
      <c r="H39" s="436"/>
      <c r="I39" s="436"/>
      <c r="J39" s="436"/>
      <c r="K39" s="436"/>
      <c r="L39" s="436"/>
      <c r="M39" s="436"/>
      <c r="N39" s="436"/>
      <c r="O39" s="436"/>
      <c r="P39" s="436"/>
      <c r="Q39" s="436"/>
      <c r="R39" s="436"/>
      <c r="S39" s="436"/>
      <c r="T39" s="436"/>
      <c r="U39" s="436"/>
      <c r="V39" s="436"/>
      <c r="W39" s="436"/>
      <c r="X39" s="436"/>
      <c r="Y39" s="436"/>
      <c r="Z39" s="436"/>
      <c r="AA39" s="436"/>
      <c r="AB39" s="436"/>
      <c r="AC39" s="773"/>
      <c r="AD39" s="773"/>
      <c r="AE39" s="773"/>
      <c r="AF39" s="773"/>
      <c r="AG39" s="446"/>
    </row>
    <row r="40" spans="1:43" ht="16.149999999999999" hidden="1" customHeight="1" outlineLevel="1">
      <c r="A40" s="433"/>
      <c r="B40" s="774" t="s">
        <v>436</v>
      </c>
      <c r="C40" s="775"/>
      <c r="D40" s="775"/>
      <c r="E40" s="775"/>
      <c r="F40" s="775"/>
      <c r="G40" s="775"/>
      <c r="H40" s="775"/>
      <c r="I40" s="775"/>
      <c r="J40" s="775"/>
      <c r="K40" s="775"/>
      <c r="L40" s="775"/>
      <c r="M40" s="775"/>
      <c r="N40" s="775"/>
      <c r="O40" s="775"/>
      <c r="P40" s="775"/>
      <c r="Q40" s="775"/>
      <c r="R40" s="776"/>
      <c r="S40" s="774" t="s">
        <v>493</v>
      </c>
      <c r="T40" s="775"/>
      <c r="U40" s="775"/>
      <c r="V40" s="775"/>
      <c r="W40" s="775"/>
      <c r="X40" s="775"/>
      <c r="Y40" s="776"/>
      <c r="Z40" s="775" t="s">
        <v>494</v>
      </c>
      <c r="AA40" s="775"/>
      <c r="AB40" s="775"/>
      <c r="AC40" s="775"/>
      <c r="AD40" s="775"/>
      <c r="AE40" s="775"/>
      <c r="AF40" s="775"/>
      <c r="AG40" s="777"/>
    </row>
    <row r="41" spans="1:43" ht="16.149999999999999" hidden="1" customHeight="1" outlineLevel="1">
      <c r="A41" s="433"/>
      <c r="B41" s="434" t="s">
        <v>438</v>
      </c>
      <c r="C41" s="435" t="s">
        <v>15</v>
      </c>
      <c r="D41" s="766">
        <f>IF(D28="","",D28)</f>
        <v>0</v>
      </c>
      <c r="E41" s="766"/>
      <c r="F41" s="436" t="s">
        <v>16</v>
      </c>
      <c r="G41" s="766">
        <f>IF(G28="","",G28)</f>
        <v>0</v>
      </c>
      <c r="H41" s="766"/>
      <c r="I41" s="436" t="s">
        <v>264</v>
      </c>
      <c r="J41" s="436" t="s">
        <v>439</v>
      </c>
      <c r="K41" s="436" t="s">
        <v>440</v>
      </c>
      <c r="L41" s="436"/>
      <c r="M41" s="761" t="str">
        <f>IF(M28="","",M28)</f>
        <v/>
      </c>
      <c r="N41" s="761"/>
      <c r="O41" s="437" t="s">
        <v>16</v>
      </c>
      <c r="P41" s="761" t="str">
        <f>IF(P28="","",P28)</f>
        <v/>
      </c>
      <c r="Q41" s="761"/>
      <c r="R41" s="437" t="s">
        <v>264</v>
      </c>
      <c r="S41" s="762" t="str">
        <f>IFERROR(S34*Z28*10,"")</f>
        <v/>
      </c>
      <c r="T41" s="763"/>
      <c r="U41" s="763"/>
      <c r="V41" s="763"/>
      <c r="W41" s="763"/>
      <c r="X41" s="763"/>
      <c r="Y41" s="443" t="s">
        <v>270</v>
      </c>
      <c r="Z41" s="764" t="str">
        <f>IFERROR(Z34*AD28*10,"")</f>
        <v/>
      </c>
      <c r="AA41" s="765"/>
      <c r="AB41" s="765"/>
      <c r="AC41" s="765"/>
      <c r="AD41" s="765"/>
      <c r="AE41" s="765"/>
      <c r="AF41" s="765"/>
      <c r="AG41" s="440" t="s">
        <v>270</v>
      </c>
    </row>
    <row r="42" spans="1:43" ht="16.149999999999999" hidden="1" customHeight="1" outlineLevel="1">
      <c r="A42" s="433"/>
      <c r="B42" s="434" t="s">
        <v>441</v>
      </c>
      <c r="C42" s="435" t="s">
        <v>15</v>
      </c>
      <c r="D42" s="761" t="str">
        <f>IF(D29="","",D29)</f>
        <v/>
      </c>
      <c r="E42" s="761"/>
      <c r="F42" s="436" t="s">
        <v>16</v>
      </c>
      <c r="G42" s="761" t="str">
        <f>IF(G29="","",G29)</f>
        <v/>
      </c>
      <c r="H42" s="761"/>
      <c r="I42" s="436" t="s">
        <v>264</v>
      </c>
      <c r="J42" s="436" t="s">
        <v>439</v>
      </c>
      <c r="K42" s="436" t="s">
        <v>440</v>
      </c>
      <c r="L42" s="436"/>
      <c r="M42" s="761" t="str">
        <f>IF(M29="","",M29)</f>
        <v/>
      </c>
      <c r="N42" s="761"/>
      <c r="O42" s="437" t="s">
        <v>16</v>
      </c>
      <c r="P42" s="761" t="str">
        <f>IF(P29="","",P29)</f>
        <v/>
      </c>
      <c r="Q42" s="761"/>
      <c r="R42" s="437" t="s">
        <v>264</v>
      </c>
      <c r="S42" s="762" t="str">
        <f t="shared" ref="S42:S44" si="0">IFERROR(S35*Z29*10,"")</f>
        <v/>
      </c>
      <c r="T42" s="763"/>
      <c r="U42" s="763"/>
      <c r="V42" s="763"/>
      <c r="W42" s="763"/>
      <c r="X42" s="763"/>
      <c r="Y42" s="443" t="s">
        <v>270</v>
      </c>
      <c r="Z42" s="764" t="str">
        <f t="shared" ref="Z42:Z44" si="1">IFERROR(Z35*AD29*10,"")</f>
        <v/>
      </c>
      <c r="AA42" s="765"/>
      <c r="AB42" s="765"/>
      <c r="AC42" s="765"/>
      <c r="AD42" s="765"/>
      <c r="AE42" s="765"/>
      <c r="AF42" s="765"/>
      <c r="AG42" s="440" t="s">
        <v>270</v>
      </c>
    </row>
    <row r="43" spans="1:43" ht="16.149999999999999" hidden="1" customHeight="1" outlineLevel="1">
      <c r="A43" s="433"/>
      <c r="B43" s="434" t="s">
        <v>442</v>
      </c>
      <c r="C43" s="435" t="s">
        <v>15</v>
      </c>
      <c r="D43" s="761" t="str">
        <f>IF(D30="","",D30)</f>
        <v/>
      </c>
      <c r="E43" s="761"/>
      <c r="F43" s="436" t="s">
        <v>16</v>
      </c>
      <c r="G43" s="761" t="str">
        <f>IF(G30="","",G30)</f>
        <v/>
      </c>
      <c r="H43" s="761"/>
      <c r="I43" s="436" t="s">
        <v>264</v>
      </c>
      <c r="J43" s="436" t="s">
        <v>439</v>
      </c>
      <c r="K43" s="436" t="s">
        <v>440</v>
      </c>
      <c r="L43" s="436"/>
      <c r="M43" s="761" t="str">
        <f>IF(M30="","",M30)</f>
        <v/>
      </c>
      <c r="N43" s="761"/>
      <c r="O43" s="437" t="s">
        <v>16</v>
      </c>
      <c r="P43" s="761" t="str">
        <f>IF(P30="","",P30)</f>
        <v/>
      </c>
      <c r="Q43" s="761"/>
      <c r="R43" s="437" t="s">
        <v>264</v>
      </c>
      <c r="S43" s="762" t="str">
        <f t="shared" si="0"/>
        <v/>
      </c>
      <c r="T43" s="763"/>
      <c r="U43" s="763"/>
      <c r="V43" s="763"/>
      <c r="W43" s="763"/>
      <c r="X43" s="763"/>
      <c r="Y43" s="443" t="s">
        <v>270</v>
      </c>
      <c r="Z43" s="764" t="str">
        <f t="shared" si="1"/>
        <v/>
      </c>
      <c r="AA43" s="765"/>
      <c r="AB43" s="765"/>
      <c r="AC43" s="765"/>
      <c r="AD43" s="765"/>
      <c r="AE43" s="765"/>
      <c r="AF43" s="765"/>
      <c r="AG43" s="440" t="s">
        <v>270</v>
      </c>
    </row>
    <row r="44" spans="1:43" ht="16.149999999999999" hidden="1" customHeight="1" outlineLevel="1">
      <c r="A44" s="433"/>
      <c r="B44" s="447" t="s">
        <v>443</v>
      </c>
      <c r="C44" s="448" t="s">
        <v>15</v>
      </c>
      <c r="D44" s="761" t="str">
        <f>IF(D31="","",D31)</f>
        <v/>
      </c>
      <c r="E44" s="761"/>
      <c r="F44" s="436" t="s">
        <v>16</v>
      </c>
      <c r="G44" s="761" t="str">
        <f>IF(G31="","",G31)</f>
        <v/>
      </c>
      <c r="H44" s="761"/>
      <c r="I44" s="436" t="s">
        <v>264</v>
      </c>
      <c r="J44" s="436" t="s">
        <v>439</v>
      </c>
      <c r="K44" s="436" t="s">
        <v>440</v>
      </c>
      <c r="L44" s="436"/>
      <c r="M44" s="761" t="str">
        <f>IF(M31="","",M31)</f>
        <v/>
      </c>
      <c r="N44" s="761"/>
      <c r="O44" s="437" t="s">
        <v>16</v>
      </c>
      <c r="P44" s="761" t="str">
        <f>IF(P31="","",P31)</f>
        <v/>
      </c>
      <c r="Q44" s="761"/>
      <c r="R44" s="437" t="s">
        <v>264</v>
      </c>
      <c r="S44" s="762" t="str">
        <f t="shared" si="0"/>
        <v/>
      </c>
      <c r="T44" s="763"/>
      <c r="U44" s="763"/>
      <c r="V44" s="763"/>
      <c r="W44" s="763"/>
      <c r="X44" s="763"/>
      <c r="Y44" s="443" t="s">
        <v>270</v>
      </c>
      <c r="Z44" s="764" t="str">
        <f t="shared" si="1"/>
        <v/>
      </c>
      <c r="AA44" s="765"/>
      <c r="AB44" s="765"/>
      <c r="AC44" s="765"/>
      <c r="AD44" s="765"/>
      <c r="AE44" s="765"/>
      <c r="AF44" s="765"/>
      <c r="AG44" s="440" t="s">
        <v>270</v>
      </c>
    </row>
    <row r="45" spans="1:43" ht="16.149999999999999" hidden="1" customHeight="1" outlineLevel="1">
      <c r="A45" s="433"/>
      <c r="B45" s="447" t="s">
        <v>449</v>
      </c>
      <c r="C45" s="439" t="s">
        <v>450</v>
      </c>
      <c r="D45" s="449"/>
      <c r="E45" s="449"/>
      <c r="F45" s="439"/>
      <c r="G45" s="449"/>
      <c r="H45" s="449"/>
      <c r="I45" s="439"/>
      <c r="J45" s="439"/>
      <c r="K45" s="439"/>
      <c r="L45" s="439"/>
      <c r="M45" s="449"/>
      <c r="N45" s="449"/>
      <c r="O45" s="449"/>
      <c r="P45" s="449"/>
      <c r="Q45" s="449"/>
      <c r="R45" s="449"/>
      <c r="S45" s="449"/>
      <c r="T45" s="449"/>
      <c r="U45" s="449"/>
      <c r="V45" s="449"/>
      <c r="W45" s="449"/>
      <c r="X45" s="449"/>
      <c r="Y45" s="449"/>
      <c r="Z45" s="753"/>
      <c r="AA45" s="754"/>
      <c r="AB45" s="754"/>
      <c r="AC45" s="754"/>
      <c r="AD45" s="754"/>
      <c r="AE45" s="754"/>
      <c r="AF45" s="754"/>
      <c r="AG45" s="440" t="s">
        <v>270</v>
      </c>
    </row>
    <row r="46" spans="1:43" ht="16.149999999999999" hidden="1" customHeight="1" outlineLevel="1">
      <c r="A46" s="433"/>
      <c r="B46" s="441" t="s">
        <v>451</v>
      </c>
      <c r="C46" s="439" t="s">
        <v>452</v>
      </c>
      <c r="D46" s="449"/>
      <c r="E46" s="449"/>
      <c r="F46" s="439"/>
      <c r="G46" s="449"/>
      <c r="H46" s="449"/>
      <c r="I46" s="439"/>
      <c r="J46" s="439"/>
      <c r="K46" s="439"/>
      <c r="L46" s="439"/>
      <c r="M46" s="449"/>
      <c r="N46" s="449"/>
      <c r="O46" s="449"/>
      <c r="P46" s="449"/>
      <c r="Q46" s="449"/>
      <c r="R46" s="449"/>
      <c r="S46" s="449"/>
      <c r="T46" s="449"/>
      <c r="U46" s="449"/>
      <c r="V46" s="449"/>
      <c r="W46" s="449"/>
      <c r="X46" s="449"/>
      <c r="Y46" s="449"/>
      <c r="Z46" s="753"/>
      <c r="AA46" s="754"/>
      <c r="AB46" s="754"/>
      <c r="AC46" s="754"/>
      <c r="AD46" s="754"/>
      <c r="AE46" s="754"/>
      <c r="AF46" s="754"/>
      <c r="AG46" s="440" t="s">
        <v>270</v>
      </c>
    </row>
    <row r="47" spans="1:43" ht="16.149999999999999" hidden="1" customHeight="1" outlineLevel="1" thickBot="1">
      <c r="A47" s="450"/>
      <c r="B47" s="755" t="s">
        <v>446</v>
      </c>
      <c r="C47" s="756"/>
      <c r="D47" s="756"/>
      <c r="E47" s="756"/>
      <c r="F47" s="756"/>
      <c r="G47" s="756"/>
      <c r="H47" s="756"/>
      <c r="I47" s="756"/>
      <c r="J47" s="756"/>
      <c r="K47" s="756"/>
      <c r="L47" s="756"/>
      <c r="M47" s="756"/>
      <c r="N47" s="756"/>
      <c r="O47" s="756"/>
      <c r="P47" s="756"/>
      <c r="Q47" s="756"/>
      <c r="R47" s="756"/>
      <c r="S47" s="756"/>
      <c r="T47" s="756"/>
      <c r="U47" s="756"/>
      <c r="V47" s="756"/>
      <c r="W47" s="756"/>
      <c r="X47" s="756"/>
      <c r="Y47" s="757"/>
      <c r="Z47" s="758">
        <f>IFERROR(SUM(S41:X44)+SUM(Z41:AF44)-Z45+Z46,0)</f>
        <v>0</v>
      </c>
      <c r="AA47" s="752"/>
      <c r="AB47" s="752"/>
      <c r="AC47" s="752"/>
      <c r="AD47" s="752"/>
      <c r="AE47" s="752"/>
      <c r="AF47" s="752"/>
      <c r="AG47" s="451" t="s">
        <v>270</v>
      </c>
    </row>
    <row r="48" spans="1:43" ht="15.6" hidden="1" customHeight="1" outlineLevel="1" thickBot="1">
      <c r="A48" s="49"/>
      <c r="B48" s="49"/>
      <c r="C48" s="49"/>
      <c r="D48" s="49"/>
      <c r="E48" s="49"/>
      <c r="F48" s="49"/>
      <c r="G48" s="49"/>
      <c r="H48" s="49"/>
      <c r="I48" s="49"/>
      <c r="J48" s="49"/>
      <c r="K48" s="49"/>
      <c r="L48" s="49"/>
      <c r="M48" s="49"/>
      <c r="N48" s="49"/>
      <c r="O48" s="49"/>
      <c r="P48" s="49"/>
      <c r="Q48" s="49"/>
      <c r="R48" s="49"/>
      <c r="S48" s="49"/>
      <c r="T48" s="49"/>
      <c r="U48" s="49"/>
      <c r="V48" s="49"/>
      <c r="W48" s="49"/>
      <c r="X48" s="49"/>
      <c r="Y48" s="49"/>
      <c r="Z48" s="49"/>
      <c r="AA48" s="49"/>
      <c r="AB48" s="49"/>
      <c r="AC48" s="49"/>
      <c r="AD48" s="49"/>
      <c r="AE48" s="49"/>
      <c r="AF48" s="49"/>
      <c r="AG48" s="49"/>
      <c r="AQ48" s="189"/>
    </row>
    <row r="49" spans="1:43" ht="16.149999999999999" customHeight="1" collapsed="1">
      <c r="A49" s="389" t="s">
        <v>1557</v>
      </c>
      <c r="B49" s="36"/>
      <c r="C49" s="36"/>
      <c r="D49" s="36"/>
      <c r="E49" s="36"/>
      <c r="F49" s="36"/>
      <c r="G49" s="36"/>
      <c r="H49" s="36"/>
      <c r="I49" s="36"/>
      <c r="J49" s="36"/>
      <c r="K49" s="36"/>
      <c r="L49" s="36"/>
      <c r="M49" s="36"/>
      <c r="N49" s="36"/>
      <c r="O49" s="36"/>
      <c r="P49" s="36"/>
      <c r="Q49" s="36"/>
      <c r="R49" s="36"/>
      <c r="S49" s="36"/>
      <c r="T49" s="36"/>
      <c r="U49" s="36"/>
      <c r="V49" s="36"/>
      <c r="W49" s="36"/>
      <c r="X49" s="36"/>
      <c r="Y49" s="36"/>
      <c r="Z49" s="36"/>
      <c r="AA49" s="36"/>
      <c r="AB49" s="696"/>
      <c r="AC49" s="696"/>
      <c r="AD49" s="696"/>
      <c r="AE49" s="696"/>
      <c r="AF49" s="696"/>
      <c r="AG49" s="37" t="s">
        <v>270</v>
      </c>
      <c r="AQ49" s="189"/>
    </row>
    <row r="50" spans="1:43" ht="16.149999999999999" customHeight="1" thickBot="1">
      <c r="A50" s="386" t="s">
        <v>1558</v>
      </c>
      <c r="B50" s="18"/>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697"/>
      <c r="AC50" s="697"/>
      <c r="AD50" s="697"/>
      <c r="AE50" s="697"/>
      <c r="AF50" s="697"/>
      <c r="AG50" s="354" t="s">
        <v>270</v>
      </c>
      <c r="AQ50" s="189"/>
    </row>
    <row r="51" spans="1:43" ht="16.149999999999999" customHeight="1" thickBot="1">
      <c r="A51" s="452"/>
      <c r="B51" s="452"/>
      <c r="C51" s="452"/>
      <c r="D51" s="452"/>
      <c r="E51" s="452"/>
      <c r="F51" s="452"/>
      <c r="G51" s="452"/>
      <c r="H51" s="452"/>
      <c r="I51" s="452"/>
      <c r="J51" s="452"/>
      <c r="K51" s="452"/>
      <c r="L51" s="452"/>
      <c r="M51" s="452"/>
      <c r="N51" s="452"/>
      <c r="O51" s="452"/>
      <c r="P51" s="452"/>
      <c r="Q51" s="452"/>
      <c r="R51" s="452"/>
      <c r="S51" s="452"/>
      <c r="T51" s="452"/>
      <c r="U51" s="452"/>
      <c r="V51" s="452"/>
      <c r="W51" s="452"/>
      <c r="X51" s="452"/>
      <c r="Y51" s="452"/>
      <c r="Z51" s="452"/>
      <c r="AA51" s="452"/>
      <c r="AB51" s="453"/>
      <c r="AC51" s="453"/>
      <c r="AD51" s="453"/>
      <c r="AE51" s="453"/>
      <c r="AF51" s="453"/>
      <c r="AG51" s="452"/>
      <c r="AQ51" s="189"/>
    </row>
    <row r="52" spans="1:43" ht="16.149999999999999" customHeight="1" thickBot="1">
      <c r="A52" s="387" t="s">
        <v>1585</v>
      </c>
      <c r="B52" s="20"/>
      <c r="C52" s="20"/>
      <c r="D52" s="20"/>
      <c r="E52" s="20"/>
      <c r="F52" s="20"/>
      <c r="G52" s="20"/>
      <c r="H52" s="20"/>
      <c r="I52" s="20"/>
      <c r="J52" s="20"/>
      <c r="K52" s="20"/>
      <c r="L52" s="20"/>
      <c r="M52" s="20"/>
      <c r="N52" s="20"/>
      <c r="O52" s="20"/>
      <c r="P52" s="20"/>
      <c r="Q52" s="20"/>
      <c r="R52" s="20"/>
      <c r="S52" s="20"/>
      <c r="T52" s="20"/>
      <c r="U52" s="20"/>
      <c r="V52" s="20"/>
      <c r="W52" s="20"/>
      <c r="X52" s="20"/>
      <c r="Y52" s="20"/>
      <c r="Z52" s="20"/>
      <c r="AA52" s="20"/>
      <c r="AB52" s="698">
        <f>SUM(AB49:AF50)</f>
        <v>0</v>
      </c>
      <c r="AC52" s="698"/>
      <c r="AD52" s="698"/>
      <c r="AE52" s="698"/>
      <c r="AF52" s="698"/>
      <c r="AG52" s="21" t="s">
        <v>270</v>
      </c>
      <c r="AQ52" s="189"/>
    </row>
    <row r="53" spans="1:43" ht="16.149999999999999" customHeight="1">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Q53" s="189"/>
    </row>
    <row r="54" spans="1:43" ht="16.149999999999999" customHeight="1">
      <c r="A54" s="2" t="s">
        <v>1561</v>
      </c>
      <c r="B54" s="2"/>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Q54" s="189"/>
    </row>
    <row r="55" spans="1:43" ht="16.149999999999999" customHeight="1" thickBot="1">
      <c r="A55" s="310" t="s">
        <v>1564</v>
      </c>
      <c r="B55" s="311" t="s">
        <v>1724</v>
      </c>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Q55" s="189"/>
    </row>
    <row r="56" spans="1:43" ht="16.149999999999999" customHeight="1">
      <c r="A56" s="389" t="s">
        <v>1586</v>
      </c>
      <c r="B56" s="36"/>
      <c r="C56" s="36"/>
      <c r="D56" s="36"/>
      <c r="E56" s="36"/>
      <c r="F56" s="36"/>
      <c r="G56" s="36"/>
      <c r="H56" s="36"/>
      <c r="I56" s="36"/>
      <c r="J56" s="36"/>
      <c r="K56" s="36"/>
      <c r="L56" s="36"/>
      <c r="M56" s="36"/>
      <c r="N56" s="36"/>
      <c r="O56" s="36"/>
      <c r="P56" s="36"/>
      <c r="Q56" s="36"/>
      <c r="R56" s="36"/>
      <c r="S56" s="36"/>
      <c r="T56" s="36"/>
      <c r="U56" s="36"/>
      <c r="V56" s="36"/>
      <c r="W56" s="36"/>
      <c r="X56" s="36"/>
      <c r="Y56" s="36"/>
      <c r="Z56" s="36"/>
      <c r="AA56" s="36"/>
      <c r="AB56" s="696"/>
      <c r="AC56" s="696"/>
      <c r="AD56" s="696"/>
      <c r="AE56" s="696"/>
      <c r="AF56" s="696"/>
      <c r="AG56" s="37" t="s">
        <v>270</v>
      </c>
      <c r="AQ56" s="189"/>
    </row>
    <row r="57" spans="1:43" ht="16.149999999999999" customHeight="1" thickBot="1">
      <c r="A57" s="386" t="s">
        <v>1587</v>
      </c>
      <c r="B57" s="18"/>
      <c r="C57" s="18"/>
      <c r="D57" s="18"/>
      <c r="E57" s="18"/>
      <c r="F57" s="18"/>
      <c r="G57" s="18"/>
      <c r="H57" s="18"/>
      <c r="I57" s="18"/>
      <c r="J57" s="18"/>
      <c r="K57" s="18"/>
      <c r="L57" s="18"/>
      <c r="M57" s="18"/>
      <c r="N57" s="18"/>
      <c r="O57" s="18"/>
      <c r="P57" s="18"/>
      <c r="Q57" s="18"/>
      <c r="R57" s="18"/>
      <c r="S57" s="18"/>
      <c r="T57" s="18"/>
      <c r="U57" s="18"/>
      <c r="V57" s="18"/>
      <c r="W57" s="18"/>
      <c r="X57" s="18"/>
      <c r="Y57" s="18"/>
      <c r="Z57" s="18"/>
      <c r="AA57" s="18"/>
      <c r="AB57" s="697"/>
      <c r="AC57" s="697"/>
      <c r="AD57" s="697"/>
      <c r="AE57" s="697"/>
      <c r="AF57" s="697"/>
      <c r="AG57" s="354" t="s">
        <v>270</v>
      </c>
      <c r="AQ57" s="189"/>
    </row>
    <row r="58" spans="1:43" ht="16.149999999999999" customHeight="1" thickBot="1">
      <c r="A58" s="152"/>
      <c r="B58" s="152"/>
      <c r="C58" s="152"/>
      <c r="D58" s="152"/>
      <c r="E58" s="152"/>
      <c r="F58" s="152"/>
      <c r="G58" s="152"/>
      <c r="H58" s="152"/>
      <c r="I58" s="152"/>
      <c r="J58" s="152"/>
      <c r="K58" s="152"/>
      <c r="L58" s="152"/>
      <c r="M58" s="152"/>
      <c r="N58" s="152"/>
      <c r="O58" s="152"/>
      <c r="P58" s="152"/>
      <c r="Q58" s="152"/>
      <c r="R58" s="152"/>
      <c r="S58" s="152"/>
      <c r="T58" s="152"/>
      <c r="U58" s="152"/>
      <c r="V58" s="152"/>
      <c r="W58" s="152"/>
      <c r="X58" s="152"/>
      <c r="Y58" s="152"/>
      <c r="Z58" s="152"/>
      <c r="AA58" s="152"/>
      <c r="AB58" s="409"/>
      <c r="AC58" s="409"/>
      <c r="AD58" s="409"/>
      <c r="AE58" s="409"/>
      <c r="AF58" s="409"/>
      <c r="AG58" s="152"/>
      <c r="AQ58" s="189"/>
    </row>
    <row r="59" spans="1:43" ht="16.149999999999999" customHeight="1">
      <c r="A59" s="10" t="s">
        <v>1588</v>
      </c>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c r="AB59" s="390"/>
      <c r="AC59" s="390"/>
      <c r="AD59" s="390"/>
      <c r="AE59" s="390"/>
      <c r="AF59" s="390"/>
      <c r="AG59" s="391"/>
      <c r="AQ59" s="189"/>
    </row>
    <row r="60" spans="1:43" ht="16.149999999999999" customHeight="1">
      <c r="A60" s="16"/>
      <c r="B60" s="3" t="s">
        <v>1616</v>
      </c>
      <c r="C60" s="3"/>
      <c r="D60" s="3"/>
      <c r="E60" s="3"/>
      <c r="F60" s="3"/>
      <c r="G60" s="3"/>
      <c r="H60" s="3"/>
      <c r="I60" s="3"/>
      <c r="J60" s="3"/>
      <c r="K60" s="3"/>
      <c r="L60" s="3"/>
      <c r="M60" s="3"/>
      <c r="N60" s="3"/>
      <c r="O60" s="3"/>
      <c r="P60" s="3"/>
      <c r="Q60" s="3"/>
      <c r="R60" s="3"/>
      <c r="S60" s="3"/>
      <c r="T60" s="3"/>
      <c r="U60" s="3"/>
      <c r="V60" s="3"/>
      <c r="W60" s="3"/>
      <c r="X60" s="3"/>
      <c r="Y60" s="3"/>
      <c r="Z60" s="3"/>
      <c r="AA60" s="3"/>
      <c r="AB60" s="650">
        <f>AB52-AB56+AB57</f>
        <v>0</v>
      </c>
      <c r="AC60" s="650"/>
      <c r="AD60" s="650"/>
      <c r="AE60" s="650"/>
      <c r="AF60" s="650"/>
      <c r="AG60" s="17" t="s">
        <v>270</v>
      </c>
      <c r="AQ60" s="189"/>
    </row>
    <row r="61" spans="1:43" ht="15.6" customHeight="1" thickBot="1">
      <c r="A61" s="719" t="s">
        <v>1661</v>
      </c>
      <c r="B61" s="720"/>
      <c r="C61" s="720"/>
      <c r="D61" s="720"/>
      <c r="E61" s="720"/>
      <c r="F61" s="720"/>
      <c r="G61" s="720"/>
      <c r="H61" s="720"/>
      <c r="I61" s="720"/>
      <c r="J61" s="720"/>
      <c r="K61" s="720"/>
      <c r="L61" s="720"/>
      <c r="M61" s="720"/>
      <c r="N61" s="720"/>
      <c r="O61" s="720"/>
      <c r="P61" s="720"/>
      <c r="Q61" s="720"/>
      <c r="R61" s="720"/>
      <c r="S61" s="720"/>
      <c r="T61" s="720"/>
      <c r="U61" s="720"/>
      <c r="V61" s="720"/>
      <c r="W61" s="720"/>
      <c r="X61" s="720"/>
      <c r="Y61" s="720"/>
      <c r="Z61" s="720"/>
      <c r="AA61" s="720"/>
      <c r="AB61" s="697"/>
      <c r="AC61" s="697"/>
      <c r="AD61" s="697"/>
      <c r="AE61" s="697"/>
      <c r="AF61" s="697"/>
      <c r="AG61" s="272"/>
      <c r="AH61" s="189" t="b">
        <v>0</v>
      </c>
      <c r="AQ61" s="189"/>
    </row>
    <row r="62" spans="1:43" ht="15.6" customHeight="1">
      <c r="A62" s="49"/>
      <c r="B62" s="49"/>
      <c r="C62" s="49"/>
      <c r="D62" s="49"/>
      <c r="E62" s="49"/>
      <c r="F62" s="49"/>
      <c r="G62" s="49"/>
      <c r="H62" s="49"/>
      <c r="I62" s="49"/>
      <c r="J62" s="49"/>
      <c r="K62" s="49"/>
      <c r="L62" s="49"/>
      <c r="M62" s="49"/>
      <c r="N62" s="49"/>
      <c r="O62" s="49"/>
      <c r="P62" s="49"/>
      <c r="Q62" s="49"/>
      <c r="R62" s="49"/>
      <c r="S62" s="49"/>
      <c r="T62" s="49"/>
      <c r="U62" s="49"/>
      <c r="V62" s="49"/>
      <c r="W62" s="49"/>
      <c r="X62" s="49"/>
      <c r="Y62" s="49"/>
      <c r="Z62" s="49"/>
      <c r="AA62" s="49"/>
      <c r="AB62" s="760" t="str">
        <f>IF(AH61=TRUE,"問題なし","問題あり")</f>
        <v>問題あり</v>
      </c>
      <c r="AC62" s="760"/>
      <c r="AD62" s="760"/>
      <c r="AE62" s="760"/>
      <c r="AF62" s="760"/>
      <c r="AG62" s="19"/>
      <c r="AQ62" s="189"/>
    </row>
    <row r="63" spans="1:43" ht="15.6" customHeight="1">
      <c r="A63" s="49"/>
      <c r="B63" s="49"/>
      <c r="C63" s="49"/>
      <c r="D63" s="49"/>
      <c r="E63" s="49"/>
      <c r="F63" s="49"/>
      <c r="G63" s="49"/>
      <c r="H63" s="49"/>
      <c r="I63" s="49"/>
      <c r="J63" s="49"/>
      <c r="K63" s="49"/>
      <c r="L63" s="49"/>
      <c r="M63" s="49"/>
      <c r="N63" s="49"/>
      <c r="O63" s="49"/>
      <c r="P63" s="49"/>
      <c r="Q63" s="49"/>
      <c r="R63" s="49"/>
      <c r="S63" s="49"/>
      <c r="T63" s="49"/>
      <c r="U63" s="49"/>
      <c r="V63" s="49"/>
      <c r="W63" s="49"/>
      <c r="X63" s="49"/>
      <c r="Y63" s="49"/>
      <c r="Z63" s="49"/>
      <c r="AA63" s="49"/>
      <c r="AB63" s="49"/>
      <c r="AC63" s="49"/>
      <c r="AD63" s="49"/>
      <c r="AE63" s="49"/>
      <c r="AF63" s="49"/>
      <c r="AG63" s="49"/>
      <c r="AQ63" s="189"/>
    </row>
    <row r="64" spans="1:43" ht="16.149999999999999" hidden="1" customHeight="1" outlineLevel="1">
      <c r="A64" s="468" t="s">
        <v>1645</v>
      </c>
      <c r="B64" s="468"/>
      <c r="C64" s="397"/>
      <c r="D64" s="397"/>
      <c r="E64" s="397"/>
      <c r="F64" s="397"/>
      <c r="G64" s="397"/>
      <c r="H64" s="397"/>
      <c r="I64" s="397"/>
      <c r="J64" s="397"/>
      <c r="K64" s="397"/>
      <c r="L64" s="397"/>
      <c r="M64" s="397"/>
      <c r="N64" s="397"/>
      <c r="O64" s="397"/>
      <c r="P64" s="397"/>
      <c r="Q64" s="397"/>
      <c r="R64" s="397"/>
      <c r="S64" s="397"/>
      <c r="T64" s="397"/>
      <c r="U64" s="397"/>
      <c r="V64" s="397"/>
      <c r="W64" s="397"/>
      <c r="X64" s="397"/>
      <c r="Y64" s="397"/>
      <c r="Z64" s="397"/>
      <c r="AA64" s="397"/>
      <c r="AB64" s="397"/>
      <c r="AC64" s="397"/>
      <c r="AD64" s="397"/>
      <c r="AE64" s="397"/>
      <c r="AF64" s="397"/>
      <c r="AG64" s="456"/>
    </row>
    <row r="65" spans="1:43" ht="16.149999999999999" hidden="1" customHeight="1" outlineLevel="1" thickBot="1">
      <c r="A65" s="415" t="s">
        <v>1564</v>
      </c>
      <c r="B65" s="392" t="s">
        <v>1618</v>
      </c>
      <c r="C65" s="397"/>
      <c r="D65" s="397"/>
      <c r="E65" s="397"/>
      <c r="F65" s="397"/>
      <c r="G65" s="397"/>
      <c r="H65" s="397"/>
      <c r="I65" s="397"/>
      <c r="J65" s="397"/>
      <c r="K65" s="397"/>
      <c r="L65" s="397"/>
      <c r="M65" s="397"/>
      <c r="N65" s="397"/>
      <c r="O65" s="397"/>
      <c r="P65" s="397"/>
      <c r="Q65" s="397"/>
      <c r="R65" s="397"/>
      <c r="S65" s="397"/>
      <c r="T65" s="397"/>
      <c r="U65" s="397"/>
      <c r="V65" s="397"/>
      <c r="W65" s="397"/>
      <c r="X65" s="397"/>
      <c r="Y65" s="397"/>
      <c r="Z65" s="397"/>
      <c r="AA65" s="397"/>
      <c r="AB65" s="397"/>
      <c r="AC65" s="397"/>
      <c r="AD65" s="397"/>
      <c r="AE65" s="397"/>
      <c r="AF65" s="397"/>
      <c r="AG65" s="397"/>
      <c r="AQ65" s="189"/>
    </row>
    <row r="66" spans="1:43" ht="16.149999999999999" hidden="1" customHeight="1" outlineLevel="1">
      <c r="A66" s="398" t="s">
        <v>1662</v>
      </c>
      <c r="B66" s="399"/>
      <c r="C66" s="399"/>
      <c r="D66" s="399"/>
      <c r="E66" s="399"/>
      <c r="F66" s="399"/>
      <c r="G66" s="399"/>
      <c r="H66" s="399"/>
      <c r="I66" s="399"/>
      <c r="J66" s="399"/>
      <c r="K66" s="399"/>
      <c r="L66" s="399"/>
      <c r="M66" s="399"/>
      <c r="N66" s="399"/>
      <c r="O66" s="399"/>
      <c r="P66" s="399"/>
      <c r="Q66" s="399"/>
      <c r="R66" s="399"/>
      <c r="S66" s="399"/>
      <c r="T66" s="399"/>
      <c r="U66" s="399"/>
      <c r="V66" s="399"/>
      <c r="W66" s="399"/>
      <c r="X66" s="399"/>
      <c r="Y66" s="399"/>
      <c r="Z66" s="399"/>
      <c r="AA66" s="399"/>
      <c r="AB66" s="759">
        <v>100000</v>
      </c>
      <c r="AC66" s="759"/>
      <c r="AD66" s="759"/>
      <c r="AE66" s="759"/>
      <c r="AF66" s="759"/>
      <c r="AG66" s="469" t="s">
        <v>270</v>
      </c>
    </row>
    <row r="67" spans="1:43" ht="16.149999999999999" hidden="1" customHeight="1" outlineLevel="2">
      <c r="A67" s="402"/>
      <c r="B67" s="411" t="s">
        <v>1655</v>
      </c>
      <c r="C67" s="410"/>
      <c r="D67" s="410"/>
      <c r="E67" s="410"/>
      <c r="F67" s="410"/>
      <c r="G67" s="410"/>
      <c r="H67" s="410"/>
      <c r="I67" s="410"/>
      <c r="J67" s="410"/>
      <c r="K67" s="410"/>
      <c r="L67" s="410"/>
      <c r="M67" s="410"/>
      <c r="N67" s="410"/>
      <c r="O67" s="410"/>
      <c r="P67" s="410"/>
      <c r="Q67" s="410"/>
      <c r="R67" s="410"/>
      <c r="S67" s="410"/>
      <c r="T67" s="410"/>
      <c r="U67" s="410"/>
      <c r="V67" s="410"/>
      <c r="W67" s="410"/>
      <c r="X67" s="410"/>
      <c r="Y67" s="410"/>
      <c r="Z67" s="410"/>
      <c r="AA67" s="410"/>
      <c r="AB67" s="741"/>
      <c r="AC67" s="741"/>
      <c r="AD67" s="741"/>
      <c r="AE67" s="741"/>
      <c r="AF67" s="741"/>
      <c r="AG67" s="454" t="s">
        <v>270</v>
      </c>
    </row>
    <row r="68" spans="1:43" ht="16.149999999999999" hidden="1" customHeight="1" outlineLevel="2">
      <c r="A68" s="402"/>
      <c r="B68" s="411" t="s">
        <v>1663</v>
      </c>
      <c r="C68" s="410"/>
      <c r="D68" s="410"/>
      <c r="E68" s="410"/>
      <c r="F68" s="410"/>
      <c r="G68" s="410"/>
      <c r="H68" s="410"/>
      <c r="I68" s="410"/>
      <c r="J68" s="410"/>
      <c r="K68" s="410"/>
      <c r="L68" s="410"/>
      <c r="M68" s="410"/>
      <c r="N68" s="410"/>
      <c r="O68" s="410"/>
      <c r="P68" s="410"/>
      <c r="Q68" s="410"/>
      <c r="R68" s="410"/>
      <c r="S68" s="410"/>
      <c r="T68" s="410"/>
      <c r="U68" s="410"/>
      <c r="V68" s="410"/>
      <c r="W68" s="410"/>
      <c r="X68" s="410"/>
      <c r="Y68" s="410"/>
      <c r="Z68" s="410"/>
      <c r="AA68" s="410"/>
      <c r="AB68" s="738">
        <f>Z47</f>
        <v>0</v>
      </c>
      <c r="AC68" s="738"/>
      <c r="AD68" s="738"/>
      <c r="AE68" s="738"/>
      <c r="AF68" s="738"/>
      <c r="AG68" s="454" t="s">
        <v>270</v>
      </c>
    </row>
    <row r="69" spans="1:43" ht="16.149999999999999" hidden="1" customHeight="1" outlineLevel="2">
      <c r="A69" s="402"/>
      <c r="B69" s="404" t="s">
        <v>453</v>
      </c>
      <c r="C69" s="406"/>
      <c r="D69" s="467"/>
      <c r="E69" s="467"/>
      <c r="F69" s="406"/>
      <c r="G69" s="467"/>
      <c r="H69" s="467"/>
      <c r="I69" s="406"/>
      <c r="J69" s="406"/>
      <c r="K69" s="406"/>
      <c r="L69" s="406"/>
      <c r="M69" s="467"/>
      <c r="N69" s="467"/>
      <c r="O69" s="467"/>
      <c r="P69" s="467"/>
      <c r="Q69" s="467"/>
      <c r="R69" s="467"/>
      <c r="S69" s="467"/>
      <c r="T69" s="467"/>
      <c r="U69" s="467"/>
      <c r="V69" s="467"/>
      <c r="W69" s="467"/>
      <c r="X69" s="467"/>
      <c r="Y69" s="467"/>
      <c r="Z69" s="467"/>
      <c r="AA69" s="467"/>
      <c r="AB69" s="750"/>
      <c r="AC69" s="750"/>
      <c r="AD69" s="750"/>
      <c r="AE69" s="750"/>
      <c r="AF69" s="750"/>
      <c r="AG69" s="425" t="s">
        <v>270</v>
      </c>
    </row>
    <row r="70" spans="1:43" ht="16.149999999999999" hidden="1" customHeight="1" outlineLevel="2">
      <c r="A70" s="402"/>
      <c r="B70" s="412" t="s">
        <v>495</v>
      </c>
      <c r="C70" s="406"/>
      <c r="D70" s="467"/>
      <c r="E70" s="467"/>
      <c r="F70" s="406"/>
      <c r="G70" s="467"/>
      <c r="H70" s="467"/>
      <c r="I70" s="406"/>
      <c r="J70" s="406"/>
      <c r="K70" s="406"/>
      <c r="L70" s="406"/>
      <c r="M70" s="467"/>
      <c r="N70" s="467"/>
      <c r="O70" s="467"/>
      <c r="P70" s="467"/>
      <c r="Q70" s="467"/>
      <c r="R70" s="467"/>
      <c r="S70" s="467"/>
      <c r="T70" s="467"/>
      <c r="U70" s="467"/>
      <c r="V70" s="467"/>
      <c r="W70" s="467"/>
      <c r="X70" s="467"/>
      <c r="Y70" s="467"/>
      <c r="Z70" s="467"/>
      <c r="AA70" s="467"/>
      <c r="AB70" s="750"/>
      <c r="AC70" s="750"/>
      <c r="AD70" s="750"/>
      <c r="AE70" s="750"/>
      <c r="AF70" s="750"/>
      <c r="AG70" s="425" t="s">
        <v>270</v>
      </c>
    </row>
    <row r="71" spans="1:43" ht="16.149999999999999" hidden="1" customHeight="1" outlineLevel="1" collapsed="1">
      <c r="A71" s="402"/>
      <c r="B71" s="411" t="s">
        <v>1664</v>
      </c>
      <c r="C71" s="410"/>
      <c r="D71" s="410"/>
      <c r="E71" s="410"/>
      <c r="F71" s="410"/>
      <c r="G71" s="410"/>
      <c r="H71" s="410"/>
      <c r="I71" s="410"/>
      <c r="J71" s="410"/>
      <c r="K71" s="410"/>
      <c r="L71" s="410"/>
      <c r="M71" s="410"/>
      <c r="N71" s="410"/>
      <c r="O71" s="410"/>
      <c r="P71" s="410"/>
      <c r="Q71" s="410"/>
      <c r="R71" s="410"/>
      <c r="S71" s="410"/>
      <c r="T71" s="410"/>
      <c r="U71" s="410"/>
      <c r="V71" s="410"/>
      <c r="W71" s="410"/>
      <c r="X71" s="410"/>
      <c r="Y71" s="410"/>
      <c r="Z71" s="410"/>
      <c r="AA71" s="410"/>
      <c r="AB71" s="751">
        <v>80000</v>
      </c>
      <c r="AC71" s="751"/>
      <c r="AD71" s="751"/>
      <c r="AE71" s="751"/>
      <c r="AF71" s="751"/>
      <c r="AG71" s="454" t="s">
        <v>270</v>
      </c>
    </row>
    <row r="72" spans="1:43" ht="16.149999999999999" hidden="1" customHeight="1" outlineLevel="1">
      <c r="A72" s="402"/>
      <c r="B72" s="411" t="s">
        <v>1665</v>
      </c>
      <c r="C72" s="410"/>
      <c r="D72" s="410"/>
      <c r="E72" s="410"/>
      <c r="F72" s="410"/>
      <c r="G72" s="410"/>
      <c r="H72" s="410"/>
      <c r="I72" s="410"/>
      <c r="J72" s="410"/>
      <c r="K72" s="410"/>
      <c r="L72" s="410"/>
      <c r="M72" s="410"/>
      <c r="N72" s="410"/>
      <c r="O72" s="410"/>
      <c r="P72" s="410"/>
      <c r="Q72" s="410"/>
      <c r="R72" s="410"/>
      <c r="S72" s="410"/>
      <c r="T72" s="410"/>
      <c r="U72" s="410"/>
      <c r="V72" s="410"/>
      <c r="W72" s="410"/>
      <c r="X72" s="410"/>
      <c r="Y72" s="410"/>
      <c r="Z72" s="410"/>
      <c r="AA72" s="410"/>
      <c r="AB72" s="751">
        <v>0</v>
      </c>
      <c r="AC72" s="751"/>
      <c r="AD72" s="751"/>
      <c r="AE72" s="751"/>
      <c r="AF72" s="751"/>
      <c r="AG72" s="454" t="s">
        <v>270</v>
      </c>
    </row>
    <row r="73" spans="1:43" ht="16.149999999999999" hidden="1" customHeight="1" outlineLevel="1" thickBot="1">
      <c r="A73" s="408"/>
      <c r="B73" s="470" t="s">
        <v>1666</v>
      </c>
      <c r="C73" s="471"/>
      <c r="D73" s="471"/>
      <c r="E73" s="471"/>
      <c r="F73" s="471"/>
      <c r="G73" s="471"/>
      <c r="H73" s="471"/>
      <c r="I73" s="471"/>
      <c r="J73" s="471"/>
      <c r="K73" s="471"/>
      <c r="L73" s="471"/>
      <c r="M73" s="471"/>
      <c r="N73" s="471"/>
      <c r="O73" s="471"/>
      <c r="P73" s="471"/>
      <c r="Q73" s="471"/>
      <c r="R73" s="471"/>
      <c r="S73" s="471"/>
      <c r="T73" s="471"/>
      <c r="U73" s="471"/>
      <c r="V73" s="471"/>
      <c r="W73" s="471"/>
      <c r="X73" s="471"/>
      <c r="Y73" s="471"/>
      <c r="Z73" s="471"/>
      <c r="AA73" s="471"/>
      <c r="AB73" s="752">
        <f>AB66-SUM(AB71:AF72)</f>
        <v>20000</v>
      </c>
      <c r="AC73" s="752"/>
      <c r="AD73" s="752"/>
      <c r="AE73" s="752"/>
      <c r="AF73" s="752"/>
      <c r="AG73" s="472" t="s">
        <v>270</v>
      </c>
    </row>
    <row r="74" spans="1:43" ht="16.149999999999999" hidden="1" customHeight="1" outlineLevel="2" thickBot="1">
      <c r="A74" s="746" t="s">
        <v>455</v>
      </c>
      <c r="B74" s="747"/>
      <c r="C74" s="747"/>
      <c r="D74" s="747"/>
      <c r="E74" s="747"/>
      <c r="F74" s="747"/>
      <c r="G74" s="747"/>
      <c r="H74" s="747"/>
      <c r="I74" s="747"/>
      <c r="J74" s="747"/>
      <c r="K74" s="747"/>
      <c r="L74" s="747"/>
      <c r="M74" s="747"/>
      <c r="N74" s="747"/>
      <c r="O74" s="747"/>
      <c r="P74" s="747"/>
      <c r="Q74" s="747"/>
      <c r="R74" s="747"/>
      <c r="S74" s="747"/>
      <c r="T74" s="747"/>
      <c r="U74" s="747"/>
      <c r="V74" s="747"/>
      <c r="W74" s="747"/>
      <c r="X74" s="747"/>
      <c r="Y74" s="747"/>
      <c r="Z74" s="747"/>
      <c r="AA74" s="747"/>
      <c r="AB74" s="748"/>
      <c r="AC74" s="748"/>
      <c r="AD74" s="748"/>
      <c r="AE74" s="748"/>
      <c r="AF74" s="748"/>
      <c r="AG74" s="455"/>
      <c r="AH74" s="413" t="b">
        <v>0</v>
      </c>
    </row>
    <row r="75" spans="1:43" ht="16.149999999999999" hidden="1" customHeight="1" outlineLevel="2">
      <c r="A75" s="397"/>
      <c r="B75" s="397"/>
      <c r="C75" s="397"/>
      <c r="D75" s="397"/>
      <c r="E75" s="397"/>
      <c r="F75" s="397"/>
      <c r="G75" s="397"/>
      <c r="H75" s="397"/>
      <c r="I75" s="397"/>
      <c r="J75" s="397"/>
      <c r="K75" s="397"/>
      <c r="L75" s="397"/>
      <c r="M75" s="397"/>
      <c r="N75" s="397"/>
      <c r="O75" s="397"/>
      <c r="P75" s="397"/>
      <c r="Q75" s="397"/>
      <c r="R75" s="397"/>
      <c r="S75" s="397"/>
      <c r="T75" s="397"/>
      <c r="U75" s="397"/>
      <c r="V75" s="397"/>
      <c r="W75" s="397"/>
      <c r="X75" s="397"/>
      <c r="Y75" s="397"/>
      <c r="Z75" s="397"/>
      <c r="AA75" s="397"/>
      <c r="AB75" s="749" t="str">
        <f>IF(AH74=TRUE,"問題なし","問題あり")</f>
        <v>問題あり</v>
      </c>
      <c r="AC75" s="749"/>
      <c r="AD75" s="749"/>
      <c r="AE75" s="749"/>
      <c r="AF75" s="749"/>
      <c r="AG75" s="456"/>
      <c r="AH75" s="413"/>
    </row>
    <row r="76" spans="1:43" ht="16.149999999999999" hidden="1" customHeight="1" outlineLevel="1" collapsed="1">
      <c r="A76" s="415" t="s">
        <v>1564</v>
      </c>
      <c r="B76" s="392" t="s">
        <v>1667</v>
      </c>
      <c r="C76" s="392"/>
      <c r="D76" s="392"/>
      <c r="E76" s="392"/>
      <c r="F76" s="392"/>
      <c r="G76" s="392"/>
      <c r="H76" s="392"/>
      <c r="I76" s="392"/>
      <c r="J76" s="392"/>
      <c r="K76" s="392"/>
      <c r="L76" s="392"/>
      <c r="M76" s="392"/>
      <c r="N76" s="392"/>
      <c r="O76" s="392"/>
      <c r="P76" s="392"/>
      <c r="Q76" s="392"/>
      <c r="R76" s="392"/>
      <c r="S76" s="392"/>
      <c r="T76" s="392"/>
      <c r="U76" s="392"/>
      <c r="V76" s="392"/>
      <c r="W76" s="392"/>
      <c r="X76" s="392"/>
      <c r="Y76" s="392"/>
      <c r="Z76" s="392"/>
      <c r="AA76" s="392"/>
      <c r="AB76" s="393"/>
      <c r="AC76" s="393"/>
      <c r="AD76" s="393"/>
      <c r="AE76" s="393"/>
      <c r="AF76" s="393"/>
      <c r="AG76" s="392"/>
      <c r="AQ76" s="189"/>
    </row>
    <row r="77" spans="1:43" ht="16.149999999999999" hidden="1" customHeight="1" outlineLevel="1">
      <c r="A77" s="392"/>
      <c r="B77" s="392" t="s">
        <v>1565</v>
      </c>
      <c r="C77" s="392"/>
      <c r="D77" s="392"/>
      <c r="E77" s="392"/>
      <c r="F77" s="392"/>
      <c r="G77" s="392"/>
      <c r="H77" s="392"/>
      <c r="I77" s="392"/>
      <c r="J77" s="392"/>
      <c r="K77" s="392"/>
      <c r="L77" s="392"/>
      <c r="M77" s="392"/>
      <c r="N77" s="392"/>
      <c r="O77" s="392"/>
      <c r="P77" s="392"/>
      <c r="Q77" s="392"/>
      <c r="R77" s="392"/>
      <c r="S77" s="392"/>
      <c r="T77" s="392"/>
      <c r="U77" s="392"/>
      <c r="V77" s="392"/>
      <c r="W77" s="392"/>
      <c r="X77" s="392"/>
      <c r="Y77" s="392"/>
      <c r="Z77" s="392"/>
      <c r="AA77" s="392"/>
      <c r="AB77" s="393"/>
      <c r="AC77" s="393"/>
      <c r="AD77" s="393"/>
      <c r="AE77" s="393"/>
      <c r="AF77" s="393"/>
      <c r="AG77" s="392"/>
      <c r="AQ77" s="189"/>
    </row>
    <row r="78" spans="1:43" ht="16.149999999999999" hidden="1" customHeight="1" outlineLevel="2">
      <c r="A78" s="415" t="s">
        <v>1564</v>
      </c>
      <c r="B78" s="392" t="s">
        <v>1567</v>
      </c>
      <c r="C78" s="392"/>
      <c r="D78" s="392"/>
      <c r="E78" s="392"/>
      <c r="F78" s="392"/>
      <c r="G78" s="392"/>
      <c r="H78" s="392"/>
      <c r="I78" s="392"/>
      <c r="J78" s="392"/>
      <c r="K78" s="392"/>
      <c r="L78" s="392"/>
      <c r="M78" s="392"/>
      <c r="N78" s="392"/>
      <c r="O78" s="392"/>
      <c r="P78" s="392"/>
      <c r="Q78" s="392"/>
      <c r="R78" s="392"/>
      <c r="S78" s="392"/>
      <c r="T78" s="392"/>
      <c r="U78" s="392"/>
      <c r="V78" s="392"/>
      <c r="W78" s="392"/>
      <c r="X78" s="392"/>
      <c r="Y78" s="392"/>
      <c r="Z78" s="392"/>
      <c r="AA78" s="392"/>
      <c r="AB78" s="393"/>
      <c r="AC78" s="393"/>
      <c r="AD78" s="393"/>
      <c r="AE78" s="393"/>
      <c r="AF78" s="393"/>
      <c r="AG78" s="392"/>
      <c r="AQ78" s="189"/>
    </row>
    <row r="79" spans="1:43" ht="16.149999999999999" hidden="1" customHeight="1" outlineLevel="2">
      <c r="A79" s="392"/>
      <c r="B79" s="392" t="s">
        <v>1566</v>
      </c>
      <c r="C79" s="392"/>
      <c r="D79" s="392"/>
      <c r="E79" s="392"/>
      <c r="F79" s="392"/>
      <c r="G79" s="392"/>
      <c r="H79" s="392"/>
      <c r="I79" s="392"/>
      <c r="J79" s="392"/>
      <c r="K79" s="392"/>
      <c r="L79" s="392"/>
      <c r="M79" s="392"/>
      <c r="N79" s="392"/>
      <c r="O79" s="392"/>
      <c r="P79" s="392"/>
      <c r="Q79" s="392"/>
      <c r="R79" s="392"/>
      <c r="S79" s="392"/>
      <c r="T79" s="392"/>
      <c r="U79" s="392"/>
      <c r="V79" s="392"/>
      <c r="W79" s="392"/>
      <c r="X79" s="392"/>
      <c r="Y79" s="392"/>
      <c r="Z79" s="392"/>
      <c r="AA79" s="392"/>
      <c r="AB79" s="393"/>
      <c r="AC79" s="393"/>
      <c r="AD79" s="393"/>
      <c r="AE79" s="393"/>
      <c r="AF79" s="393"/>
      <c r="AG79" s="392"/>
      <c r="AQ79" s="189"/>
    </row>
    <row r="80" spans="1:43" ht="16.149999999999999" hidden="1" customHeight="1" outlineLevel="1" collapsed="1">
      <c r="A80" s="415" t="s">
        <v>1564</v>
      </c>
      <c r="B80" s="473" t="s">
        <v>1668</v>
      </c>
      <c r="C80" s="392"/>
      <c r="D80" s="392"/>
      <c r="E80" s="392"/>
      <c r="F80" s="392"/>
      <c r="G80" s="392"/>
      <c r="H80" s="392"/>
      <c r="I80" s="392"/>
      <c r="J80" s="392"/>
      <c r="K80" s="392"/>
      <c r="L80" s="392"/>
      <c r="M80" s="392"/>
      <c r="N80" s="392"/>
      <c r="O80" s="392"/>
      <c r="P80" s="392"/>
      <c r="Q80" s="392"/>
      <c r="R80" s="392"/>
      <c r="S80" s="392"/>
      <c r="T80" s="392"/>
      <c r="U80" s="392"/>
      <c r="V80" s="392"/>
      <c r="W80" s="392"/>
      <c r="X80" s="392"/>
      <c r="Y80" s="392"/>
      <c r="Z80" s="392"/>
      <c r="AA80" s="392"/>
      <c r="AB80" s="393"/>
      <c r="AC80" s="393"/>
      <c r="AD80" s="393"/>
      <c r="AE80" s="393"/>
      <c r="AF80" s="393"/>
      <c r="AG80" s="392"/>
      <c r="AQ80" s="189"/>
    </row>
    <row r="81" spans="1:43" ht="16.149999999999999" hidden="1" customHeight="1" outlineLevel="1">
      <c r="A81" s="392"/>
      <c r="B81" s="392" t="s">
        <v>1657</v>
      </c>
      <c r="C81" s="392"/>
      <c r="D81" s="392"/>
      <c r="E81" s="392"/>
      <c r="F81" s="392"/>
      <c r="G81" s="392"/>
      <c r="H81" s="392"/>
      <c r="I81" s="392"/>
      <c r="J81" s="392"/>
      <c r="K81" s="392"/>
      <c r="L81" s="392"/>
      <c r="M81" s="392"/>
      <c r="N81" s="392"/>
      <c r="O81" s="392"/>
      <c r="P81" s="392"/>
      <c r="Q81" s="392"/>
      <c r="R81" s="392"/>
      <c r="S81" s="392"/>
      <c r="T81" s="392"/>
      <c r="U81" s="392"/>
      <c r="V81" s="392"/>
      <c r="W81" s="392"/>
      <c r="X81" s="392"/>
      <c r="Y81" s="392"/>
      <c r="Z81" s="392"/>
      <c r="AA81" s="392"/>
      <c r="AB81" s="393"/>
      <c r="AC81" s="393"/>
      <c r="AD81" s="393"/>
      <c r="AE81" s="393"/>
      <c r="AF81" s="393"/>
      <c r="AG81" s="392"/>
      <c r="AQ81" s="189"/>
    </row>
    <row r="82" spans="1:43" ht="16.149999999999999" hidden="1" customHeight="1" outlineLevel="1">
      <c r="A82" s="456" t="s">
        <v>1564</v>
      </c>
      <c r="B82" s="473" t="s">
        <v>1669</v>
      </c>
      <c r="C82" s="397"/>
      <c r="D82" s="397"/>
      <c r="E82" s="397"/>
      <c r="F82" s="397"/>
      <c r="G82" s="397"/>
      <c r="H82" s="397"/>
      <c r="I82" s="397"/>
      <c r="J82" s="397"/>
      <c r="K82" s="397"/>
      <c r="L82" s="397"/>
      <c r="M82" s="397"/>
      <c r="N82" s="397"/>
      <c r="O82" s="397"/>
      <c r="P82" s="397"/>
      <c r="Q82" s="397"/>
      <c r="R82" s="397"/>
      <c r="S82" s="397"/>
      <c r="T82" s="397"/>
      <c r="U82" s="397"/>
      <c r="V82" s="397"/>
      <c r="W82" s="397"/>
      <c r="X82" s="397"/>
      <c r="Y82" s="397"/>
      <c r="Z82" s="397"/>
      <c r="AA82" s="397"/>
      <c r="AB82" s="474"/>
      <c r="AC82" s="474"/>
      <c r="AD82" s="474"/>
      <c r="AE82" s="474"/>
      <c r="AF82" s="474"/>
      <c r="AG82" s="397"/>
      <c r="AQ82" s="189"/>
    </row>
    <row r="83" spans="1:43" ht="16.149999999999999" hidden="1" customHeight="1" outlineLevel="1">
      <c r="A83" s="456"/>
      <c r="B83" s="473" t="s">
        <v>1591</v>
      </c>
      <c r="C83" s="397"/>
      <c r="D83" s="397"/>
      <c r="E83" s="397"/>
      <c r="F83" s="397"/>
      <c r="G83" s="397"/>
      <c r="H83" s="397"/>
      <c r="I83" s="397"/>
      <c r="J83" s="397"/>
      <c r="K83" s="397"/>
      <c r="L83" s="397"/>
      <c r="M83" s="397"/>
      <c r="N83" s="397"/>
      <c r="O83" s="397"/>
      <c r="P83" s="397"/>
      <c r="Q83" s="397"/>
      <c r="R83" s="397"/>
      <c r="S83" s="397"/>
      <c r="T83" s="397"/>
      <c r="U83" s="397"/>
      <c r="V83" s="397"/>
      <c r="W83" s="397"/>
      <c r="X83" s="397"/>
      <c r="Y83" s="397"/>
      <c r="Z83" s="397"/>
      <c r="AA83" s="397"/>
      <c r="AB83" s="474"/>
      <c r="AC83" s="474"/>
      <c r="AD83" s="474"/>
      <c r="AE83" s="474"/>
      <c r="AF83" s="474"/>
      <c r="AG83" s="397"/>
      <c r="AQ83" s="189"/>
    </row>
    <row r="84" spans="1:43" ht="16.149999999999999" hidden="1" customHeight="1" outlineLevel="1">
      <c r="A84" s="456"/>
      <c r="B84" s="473" t="s">
        <v>1592</v>
      </c>
      <c r="C84" s="397"/>
      <c r="D84" s="397"/>
      <c r="E84" s="397"/>
      <c r="F84" s="397"/>
      <c r="G84" s="397"/>
      <c r="H84" s="397"/>
      <c r="I84" s="397"/>
      <c r="J84" s="397"/>
      <c r="K84" s="397"/>
      <c r="L84" s="397"/>
      <c r="M84" s="397"/>
      <c r="N84" s="397"/>
      <c r="O84" s="397"/>
      <c r="P84" s="397"/>
      <c r="Q84" s="397"/>
      <c r="R84" s="397"/>
      <c r="S84" s="397"/>
      <c r="T84" s="397"/>
      <c r="U84" s="397"/>
      <c r="V84" s="397"/>
      <c r="W84" s="397"/>
      <c r="X84" s="397"/>
      <c r="Y84" s="397"/>
      <c r="Z84" s="397"/>
      <c r="AA84" s="397"/>
      <c r="AB84" s="474"/>
      <c r="AC84" s="474"/>
      <c r="AD84" s="474"/>
      <c r="AE84" s="474"/>
      <c r="AF84" s="474"/>
      <c r="AG84" s="397"/>
      <c r="AQ84" s="189"/>
    </row>
    <row r="85" spans="1:43" ht="16.149999999999999" hidden="1" customHeight="1" outlineLevel="1">
      <c r="A85" s="456" t="s">
        <v>1564</v>
      </c>
      <c r="B85" s="473" t="s">
        <v>1670</v>
      </c>
      <c r="C85" s="397"/>
      <c r="D85" s="397"/>
      <c r="E85" s="397"/>
      <c r="F85" s="397"/>
      <c r="G85" s="397"/>
      <c r="H85" s="397"/>
      <c r="I85" s="397"/>
      <c r="J85" s="397"/>
      <c r="K85" s="397"/>
      <c r="L85" s="397"/>
      <c r="M85" s="397"/>
      <c r="N85" s="397"/>
      <c r="O85" s="397"/>
      <c r="P85" s="397"/>
      <c r="Q85" s="397"/>
      <c r="R85" s="397"/>
      <c r="S85" s="397"/>
      <c r="T85" s="397"/>
      <c r="U85" s="397"/>
      <c r="V85" s="397"/>
      <c r="W85" s="397"/>
      <c r="X85" s="397"/>
      <c r="Y85" s="397"/>
      <c r="Z85" s="397"/>
      <c r="AA85" s="397"/>
      <c r="AB85" s="474"/>
      <c r="AC85" s="474"/>
      <c r="AD85" s="474"/>
      <c r="AE85" s="474"/>
      <c r="AF85" s="474"/>
      <c r="AG85" s="397"/>
      <c r="AQ85" s="189"/>
    </row>
    <row r="86" spans="1:43" ht="16.149999999999999" hidden="1" customHeight="1" outlineLevel="1" collapsed="1">
      <c r="A86" s="116"/>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19"/>
      <c r="AB86" s="19"/>
      <c r="AC86" s="19"/>
      <c r="AD86" s="19"/>
      <c r="AE86" s="19"/>
      <c r="AF86" s="49"/>
      <c r="AG86" s="4"/>
    </row>
    <row r="87" spans="1:43" ht="16.149999999999999" customHeight="1" collapsed="1">
      <c r="A87" s="164" t="s">
        <v>1522</v>
      </c>
      <c r="B87" s="49"/>
      <c r="C87" s="49"/>
      <c r="D87" s="49"/>
      <c r="E87" s="49"/>
      <c r="F87" s="49"/>
      <c r="G87" s="49"/>
      <c r="H87" s="49"/>
      <c r="I87" s="49"/>
      <c r="J87" s="49"/>
      <c r="K87" s="49"/>
      <c r="L87" s="49"/>
      <c r="M87" s="49"/>
      <c r="N87" s="49"/>
      <c r="O87" s="49"/>
      <c r="P87" s="49"/>
      <c r="Q87" s="49"/>
      <c r="R87" s="49"/>
      <c r="S87" s="49"/>
      <c r="T87" s="49"/>
      <c r="U87" s="49"/>
      <c r="V87" s="49"/>
      <c r="W87" s="49"/>
      <c r="X87" s="49"/>
      <c r="Y87" s="49"/>
      <c r="Z87" s="49"/>
      <c r="AA87" s="19"/>
      <c r="AB87" s="19"/>
      <c r="AC87" s="19"/>
      <c r="AD87" s="19"/>
      <c r="AE87" s="19"/>
      <c r="AF87" s="49"/>
      <c r="AG87" s="4"/>
    </row>
    <row r="88" spans="1:43" ht="16.149999999999999" customHeight="1">
      <c r="A88" s="310" t="s">
        <v>1564</v>
      </c>
      <c r="B88" s="395" t="s">
        <v>1572</v>
      </c>
      <c r="C88" s="311"/>
      <c r="D88" s="311"/>
      <c r="E88" s="311"/>
      <c r="F88" s="311"/>
      <c r="G88" s="311"/>
      <c r="H88" s="311"/>
      <c r="I88" s="311"/>
      <c r="J88" s="311"/>
      <c r="K88" s="311"/>
      <c r="L88" s="311"/>
      <c r="M88" s="311"/>
      <c r="N88" s="311"/>
      <c r="O88" s="311"/>
      <c r="P88" s="311"/>
      <c r="Q88" s="311"/>
      <c r="R88" s="311"/>
      <c r="S88" s="311"/>
      <c r="T88" s="311"/>
      <c r="U88" s="311"/>
      <c r="V88" s="311"/>
      <c r="W88" s="311"/>
      <c r="X88" s="311"/>
      <c r="Y88" s="311"/>
      <c r="Z88" s="311"/>
      <c r="AA88" s="310"/>
      <c r="AB88" s="310"/>
      <c r="AC88" s="310"/>
      <c r="AD88" s="310"/>
      <c r="AE88" s="310"/>
      <c r="AF88" s="311"/>
      <c r="AG88" s="394"/>
      <c r="AQ88" s="189"/>
    </row>
    <row r="89" spans="1:43" ht="16.149999999999999" customHeight="1">
      <c r="A89" s="19" t="s">
        <v>1564</v>
      </c>
      <c r="B89" s="311" t="s">
        <v>1725</v>
      </c>
      <c r="C89" s="311"/>
      <c r="D89" s="311"/>
      <c r="E89" s="311"/>
      <c r="F89" s="311"/>
      <c r="G89" s="311"/>
      <c r="H89" s="311"/>
      <c r="I89" s="311"/>
      <c r="J89" s="311"/>
      <c r="K89" s="311"/>
      <c r="L89" s="311"/>
      <c r="M89" s="311"/>
      <c r="N89" s="311"/>
      <c r="O89" s="311"/>
      <c r="P89" s="311"/>
      <c r="Q89" s="311"/>
      <c r="R89" s="311"/>
      <c r="S89" s="311"/>
      <c r="T89" s="311"/>
      <c r="U89" s="311"/>
      <c r="V89" s="311"/>
      <c r="W89" s="311"/>
      <c r="X89" s="311"/>
      <c r="Y89" s="311"/>
      <c r="Z89" s="311"/>
      <c r="AA89" s="310"/>
      <c r="AB89" s="310"/>
      <c r="AC89" s="310"/>
      <c r="AD89" s="310"/>
      <c r="AE89" s="310"/>
      <c r="AF89" s="311"/>
      <c r="AG89" s="394"/>
      <c r="AQ89" s="189"/>
    </row>
    <row r="90" spans="1:43" ht="16.149999999999999" customHeight="1">
      <c r="A90" s="310" t="s">
        <v>1564</v>
      </c>
      <c r="B90" s="395" t="s">
        <v>1692</v>
      </c>
      <c r="C90" s="311"/>
      <c r="D90" s="311"/>
      <c r="E90" s="311"/>
      <c r="F90" s="311"/>
      <c r="G90" s="311"/>
      <c r="H90" s="311"/>
      <c r="I90" s="311"/>
      <c r="J90" s="311"/>
      <c r="K90" s="311"/>
      <c r="L90" s="311"/>
      <c r="M90" s="311"/>
      <c r="N90" s="311"/>
      <c r="O90" s="311"/>
      <c r="P90" s="311"/>
      <c r="Q90" s="311"/>
      <c r="R90" s="311"/>
      <c r="S90" s="311"/>
      <c r="T90" s="311"/>
      <c r="U90" s="311"/>
      <c r="V90" s="311"/>
      <c r="W90" s="311"/>
      <c r="X90" s="311"/>
      <c r="Y90" s="311"/>
      <c r="Z90" s="311"/>
      <c r="AA90" s="310"/>
      <c r="AB90" s="310"/>
      <c r="AC90" s="310"/>
      <c r="AD90" s="310"/>
      <c r="AE90" s="310"/>
      <c r="AF90" s="311"/>
      <c r="AG90" s="394"/>
      <c r="AQ90" s="189"/>
    </row>
    <row r="91" spans="1:43" ht="16.149999999999999" hidden="1" customHeight="1" outlineLevel="1">
      <c r="A91" s="310" t="s">
        <v>1564</v>
      </c>
      <c r="B91" s="311" t="s">
        <v>1577</v>
      </c>
      <c r="C91" s="3"/>
      <c r="D91" s="3"/>
      <c r="E91" s="3"/>
      <c r="F91" s="3"/>
      <c r="G91" s="3"/>
      <c r="H91" s="3"/>
      <c r="I91" s="3"/>
      <c r="J91" s="3"/>
      <c r="K91" s="3"/>
      <c r="L91" s="3"/>
      <c r="M91" s="3"/>
      <c r="N91" s="3"/>
      <c r="O91" s="3"/>
      <c r="P91" s="3"/>
      <c r="Q91" s="3"/>
      <c r="R91" s="3"/>
      <c r="S91" s="3"/>
      <c r="T91" s="3"/>
      <c r="U91" s="3"/>
      <c r="V91" s="3"/>
      <c r="W91" s="3"/>
      <c r="X91" s="3"/>
      <c r="Y91" s="3"/>
      <c r="Z91" s="3"/>
      <c r="AA91" s="19"/>
      <c r="AB91" s="19"/>
      <c r="AC91" s="19"/>
      <c r="AD91" s="19"/>
      <c r="AE91" s="19"/>
      <c r="AF91" s="3"/>
      <c r="AG91" s="4"/>
      <c r="AQ91" s="189"/>
    </row>
    <row r="92" spans="1:43" ht="16.149999999999999" hidden="1" customHeight="1" outlineLevel="1">
      <c r="A92" s="164"/>
      <c r="B92" s="311" t="s">
        <v>1574</v>
      </c>
      <c r="C92" s="3"/>
      <c r="D92" s="3"/>
      <c r="E92" s="3"/>
      <c r="F92" s="3"/>
      <c r="G92" s="3"/>
      <c r="H92" s="3"/>
      <c r="I92" s="3"/>
      <c r="J92" s="3"/>
      <c r="K92" s="3"/>
      <c r="L92" s="3"/>
      <c r="M92" s="3"/>
      <c r="N92" s="3"/>
      <c r="O92" s="3"/>
      <c r="P92" s="3"/>
      <c r="Q92" s="3"/>
      <c r="R92" s="3"/>
      <c r="S92" s="3"/>
      <c r="T92" s="3"/>
      <c r="U92" s="3"/>
      <c r="V92" s="3"/>
      <c r="W92" s="3"/>
      <c r="X92" s="3"/>
      <c r="Y92" s="3"/>
      <c r="Z92" s="3"/>
      <c r="AA92" s="19"/>
      <c r="AB92" s="19"/>
      <c r="AC92" s="19"/>
      <c r="AD92" s="19"/>
      <c r="AE92" s="19"/>
      <c r="AF92" s="3"/>
      <c r="AG92" s="4"/>
      <c r="AQ92" s="189"/>
    </row>
    <row r="93" spans="1:43" ht="16.149999999999999" customHeight="1" collapsed="1">
      <c r="A93" s="177" t="s">
        <v>1619</v>
      </c>
      <c r="B93" s="311"/>
      <c r="C93" s="3"/>
      <c r="D93" s="3"/>
      <c r="E93" s="3"/>
      <c r="F93" s="3"/>
      <c r="G93" s="3"/>
      <c r="H93" s="3"/>
      <c r="I93" s="3"/>
      <c r="J93" s="3"/>
      <c r="K93" s="3"/>
      <c r="L93" s="3"/>
      <c r="M93" s="3"/>
      <c r="N93" s="3"/>
      <c r="O93" s="3"/>
      <c r="P93" s="3"/>
      <c r="Q93" s="3"/>
      <c r="R93" s="3"/>
      <c r="S93" s="3"/>
      <c r="T93" s="3"/>
      <c r="U93" s="3"/>
      <c r="V93" s="3"/>
      <c r="W93" s="3"/>
      <c r="X93" s="3"/>
      <c r="Y93" s="3"/>
      <c r="Z93" s="3"/>
      <c r="AA93" s="19"/>
      <c r="AB93" s="19"/>
      <c r="AC93" s="19"/>
      <c r="AD93" s="19"/>
      <c r="AE93" s="19"/>
      <c r="AF93" s="3"/>
      <c r="AG93" s="4"/>
      <c r="AQ93" s="189"/>
    </row>
    <row r="94" spans="1:43" ht="16.149999999999999" customHeight="1" thickBot="1">
      <c r="A94" s="2" t="s">
        <v>1703</v>
      </c>
      <c r="B94" s="49"/>
      <c r="C94" s="49"/>
      <c r="D94" s="49"/>
      <c r="E94" s="49"/>
      <c r="F94" s="49"/>
      <c r="G94" s="49"/>
      <c r="H94" s="49"/>
      <c r="I94" s="49"/>
      <c r="J94" s="49"/>
      <c r="K94" s="49"/>
      <c r="L94" s="49"/>
      <c r="M94" s="49"/>
      <c r="N94" s="49"/>
      <c r="O94" s="49"/>
      <c r="P94" s="49"/>
      <c r="Q94" s="49"/>
      <c r="R94" s="49"/>
      <c r="S94" s="49"/>
      <c r="T94" s="49"/>
      <c r="U94" s="49"/>
      <c r="V94" s="49"/>
      <c r="W94" s="49"/>
      <c r="X94" s="49"/>
      <c r="Y94" s="49"/>
      <c r="Z94" s="49"/>
      <c r="AA94" s="177"/>
      <c r="AB94" s="177"/>
      <c r="AC94" s="177"/>
      <c r="AD94" s="177"/>
      <c r="AE94" s="177"/>
      <c r="AF94" s="177"/>
      <c r="AG94" s="102"/>
    </row>
    <row r="95" spans="1:43" ht="16.149999999999999" customHeight="1">
      <c r="A95" s="115" t="s">
        <v>1676</v>
      </c>
      <c r="B95" s="56"/>
      <c r="C95" s="36"/>
      <c r="D95" s="36"/>
      <c r="E95" s="36"/>
      <c r="F95" s="36"/>
      <c r="G95" s="36"/>
      <c r="H95" s="36"/>
      <c r="I95" s="36"/>
      <c r="J95" s="36"/>
      <c r="K95" s="36"/>
      <c r="L95" s="36"/>
      <c r="M95" s="36"/>
      <c r="N95" s="36"/>
      <c r="O95" s="36"/>
      <c r="P95" s="36"/>
      <c r="Q95" s="36"/>
      <c r="R95" s="36"/>
      <c r="S95" s="36"/>
      <c r="T95" s="36"/>
      <c r="U95" s="36"/>
      <c r="V95" s="36"/>
      <c r="W95" s="36"/>
      <c r="X95" s="36"/>
      <c r="Y95" s="36"/>
      <c r="Z95" s="36"/>
      <c r="AA95" s="77"/>
      <c r="AB95" s="634"/>
      <c r="AC95" s="634"/>
      <c r="AD95" s="634"/>
      <c r="AE95" s="634"/>
      <c r="AF95" s="634"/>
      <c r="AG95" s="79" t="s">
        <v>291</v>
      </c>
    </row>
    <row r="96" spans="1:43" ht="16.149999999999999" hidden="1" customHeight="1" outlineLevel="1">
      <c r="A96" s="1" t="s">
        <v>1671</v>
      </c>
      <c r="B96" s="75"/>
      <c r="C96" s="14"/>
      <c r="D96" s="14"/>
      <c r="E96" s="14"/>
      <c r="F96" s="14"/>
      <c r="G96" s="14"/>
      <c r="H96" s="14"/>
      <c r="I96" s="14"/>
      <c r="J96" s="14"/>
      <c r="K96" s="14"/>
      <c r="L96" s="14"/>
      <c r="M96" s="14"/>
      <c r="N96" s="14"/>
      <c r="O96" s="14"/>
      <c r="P96" s="14"/>
      <c r="Q96" s="14"/>
      <c r="R96" s="14"/>
      <c r="S96" s="14"/>
      <c r="T96" s="14"/>
      <c r="U96" s="14"/>
      <c r="V96" s="14"/>
      <c r="W96" s="14"/>
      <c r="X96" s="14"/>
      <c r="Y96" s="14"/>
      <c r="Z96" s="14"/>
      <c r="AA96" s="76"/>
      <c r="AB96" s="735"/>
      <c r="AC96" s="735"/>
      <c r="AD96" s="735"/>
      <c r="AE96" s="735"/>
      <c r="AF96" s="735"/>
      <c r="AG96" s="126" t="s">
        <v>270</v>
      </c>
    </row>
    <row r="97" spans="1:33" ht="16.149999999999999" customHeight="1" collapsed="1">
      <c r="A97" s="1" t="s">
        <v>1677</v>
      </c>
      <c r="B97" s="49"/>
      <c r="C97" s="49"/>
      <c r="D97" s="49"/>
      <c r="E97" s="49"/>
      <c r="F97" s="49"/>
      <c r="G97" s="49"/>
      <c r="H97" s="49"/>
      <c r="I97" s="49"/>
      <c r="J97" s="49"/>
      <c r="K97" s="49"/>
      <c r="L97" s="49"/>
      <c r="M97" s="49"/>
      <c r="N97" s="49"/>
      <c r="O97" s="49"/>
      <c r="P97" s="49"/>
      <c r="Q97" s="49"/>
      <c r="R97" s="49"/>
      <c r="S97" s="49"/>
      <c r="T97" s="49"/>
      <c r="U97" s="49"/>
      <c r="V97" s="49"/>
      <c r="W97" s="49"/>
      <c r="X97" s="49"/>
      <c r="Y97" s="49"/>
      <c r="Z97" s="49"/>
      <c r="AA97" s="49"/>
      <c r="AB97" s="633"/>
      <c r="AC97" s="633"/>
      <c r="AD97" s="633"/>
      <c r="AE97" s="633"/>
      <c r="AF97" s="633"/>
      <c r="AG97" s="181" t="s">
        <v>270</v>
      </c>
    </row>
    <row r="98" spans="1:33" ht="16.149999999999999" customHeight="1" thickBot="1">
      <c r="A98" s="22" t="s">
        <v>1691</v>
      </c>
      <c r="B98" s="5"/>
      <c r="C98" s="5"/>
      <c r="D98" s="5"/>
      <c r="E98" s="5"/>
      <c r="F98" s="5"/>
      <c r="G98" s="5"/>
      <c r="H98" s="5"/>
      <c r="I98" s="5"/>
      <c r="J98" s="5"/>
      <c r="K98" s="5"/>
      <c r="L98" s="5"/>
      <c r="M98" s="5"/>
      <c r="N98" s="5"/>
      <c r="O98" s="5"/>
      <c r="P98" s="5"/>
      <c r="Q98" s="5"/>
      <c r="R98" s="5"/>
      <c r="S98" s="5"/>
      <c r="T98" s="5"/>
      <c r="U98" s="5"/>
      <c r="V98" s="5"/>
      <c r="W98" s="5"/>
      <c r="X98" s="5"/>
      <c r="Y98" s="5"/>
      <c r="Z98" s="5"/>
      <c r="AA98" s="5"/>
      <c r="AB98" s="613"/>
      <c r="AC98" s="613"/>
      <c r="AD98" s="613"/>
      <c r="AE98" s="613"/>
      <c r="AF98" s="613"/>
      <c r="AG98" s="181" t="s">
        <v>270</v>
      </c>
    </row>
    <row r="99" spans="1:33" ht="16.149999999999999" hidden="1" customHeight="1" outlineLevel="1">
      <c r="A99" s="16"/>
      <c r="B99" s="39" t="s">
        <v>1672</v>
      </c>
      <c r="C99" s="23"/>
      <c r="D99" s="23"/>
      <c r="E99" s="23"/>
      <c r="F99" s="23"/>
      <c r="G99" s="23"/>
      <c r="H99" s="23"/>
      <c r="I99" s="23"/>
      <c r="J99" s="23"/>
      <c r="K99" s="23"/>
      <c r="L99" s="23"/>
      <c r="M99" s="23"/>
      <c r="N99" s="23"/>
      <c r="O99" s="23"/>
      <c r="P99" s="23"/>
      <c r="Q99" s="23"/>
      <c r="R99" s="23"/>
      <c r="S99" s="23"/>
      <c r="T99" s="23"/>
      <c r="U99" s="23"/>
      <c r="V99" s="23"/>
      <c r="W99" s="23"/>
      <c r="X99" s="23"/>
      <c r="Y99" s="23"/>
      <c r="Z99" s="23"/>
      <c r="AA99" s="23"/>
      <c r="AB99" s="625">
        <v>0</v>
      </c>
      <c r="AC99" s="625"/>
      <c r="AD99" s="625"/>
      <c r="AE99" s="625"/>
      <c r="AF99" s="625"/>
      <c r="AG99" s="128" t="s">
        <v>270</v>
      </c>
    </row>
    <row r="100" spans="1:33" ht="16.149999999999999" hidden="1" customHeight="1" outlineLevel="1" thickBot="1">
      <c r="A100" s="40"/>
      <c r="B100" s="104" t="s">
        <v>1673</v>
      </c>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652">
        <f>AB98-AB99</f>
        <v>0</v>
      </c>
      <c r="AC100" s="652"/>
      <c r="AD100" s="652"/>
      <c r="AE100" s="652"/>
      <c r="AF100" s="652"/>
      <c r="AG100" s="128" t="s">
        <v>297</v>
      </c>
    </row>
    <row r="101" spans="1:33" ht="16.149999999999999" customHeight="1" collapsed="1" thickTop="1" thickBot="1">
      <c r="A101" s="90"/>
      <c r="B101" s="105" t="s">
        <v>1686</v>
      </c>
      <c r="C101" s="106"/>
      <c r="D101" s="106"/>
      <c r="E101" s="106"/>
      <c r="F101" s="106"/>
      <c r="G101" s="106"/>
      <c r="H101" s="106"/>
      <c r="I101" s="106"/>
      <c r="J101" s="106"/>
      <c r="K101" s="106"/>
      <c r="L101" s="106"/>
      <c r="M101" s="106"/>
      <c r="N101" s="106"/>
      <c r="O101" s="106"/>
      <c r="P101" s="106"/>
      <c r="Q101" s="106"/>
      <c r="R101" s="106"/>
      <c r="S101" s="106"/>
      <c r="T101" s="106"/>
      <c r="U101" s="106"/>
      <c r="V101" s="106"/>
      <c r="W101" s="106"/>
      <c r="X101" s="106"/>
      <c r="Y101" s="106"/>
      <c r="Z101" s="106"/>
      <c r="AA101" s="106"/>
      <c r="AB101" s="637">
        <f>IFERROR(AB98/(AB97-AB98)*100,0)</f>
        <v>0</v>
      </c>
      <c r="AC101" s="637"/>
      <c r="AD101" s="637"/>
      <c r="AE101" s="637"/>
      <c r="AF101" s="637"/>
      <c r="AG101" s="162" t="s">
        <v>299</v>
      </c>
    </row>
    <row r="102" spans="1:33" ht="16.149999999999999" customHeight="1">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33" ht="16.149999999999999" hidden="1" customHeight="1" outlineLevel="1" thickBot="1">
      <c r="A103" s="427" t="s">
        <v>386</v>
      </c>
      <c r="B103" s="397"/>
      <c r="C103" s="397"/>
      <c r="D103" s="397"/>
      <c r="E103" s="397"/>
      <c r="F103" s="397"/>
      <c r="G103" s="397"/>
      <c r="H103" s="397"/>
      <c r="I103" s="397"/>
      <c r="J103" s="397"/>
      <c r="K103" s="397"/>
      <c r="L103" s="397"/>
      <c r="M103" s="397"/>
      <c r="N103" s="397"/>
      <c r="O103" s="397"/>
      <c r="P103" s="397"/>
      <c r="Q103" s="397"/>
      <c r="R103" s="397"/>
      <c r="S103" s="397"/>
      <c r="T103" s="397"/>
      <c r="U103" s="397"/>
      <c r="V103" s="397"/>
      <c r="W103" s="397"/>
      <c r="X103" s="397"/>
      <c r="Y103" s="397"/>
      <c r="Z103" s="397"/>
      <c r="AA103" s="744"/>
      <c r="AB103" s="744"/>
      <c r="AC103" s="744"/>
      <c r="AD103" s="744"/>
      <c r="AE103" s="744"/>
      <c r="AF103" s="744"/>
      <c r="AG103" s="744"/>
    </row>
    <row r="104" spans="1:33" ht="16.149999999999999" hidden="1" customHeight="1" outlineLevel="1">
      <c r="A104" s="457" t="s">
        <v>456</v>
      </c>
      <c r="B104" s="431"/>
      <c r="C104" s="401"/>
      <c r="D104" s="401"/>
      <c r="E104" s="401"/>
      <c r="F104" s="401"/>
      <c r="G104" s="401"/>
      <c r="H104" s="401"/>
      <c r="I104" s="401"/>
      <c r="J104" s="401"/>
      <c r="K104" s="401"/>
      <c r="L104" s="401"/>
      <c r="M104" s="401"/>
      <c r="N104" s="401"/>
      <c r="O104" s="401"/>
      <c r="P104" s="401"/>
      <c r="Q104" s="401"/>
      <c r="R104" s="401"/>
      <c r="S104" s="401"/>
      <c r="T104" s="401"/>
      <c r="U104" s="401"/>
      <c r="V104" s="401"/>
      <c r="W104" s="401"/>
      <c r="X104" s="401"/>
      <c r="Y104" s="401"/>
      <c r="Z104" s="401"/>
      <c r="AA104" s="458"/>
      <c r="AB104" s="745">
        <f>'（別添）_計画書（無床診療所及びⅡを算定する有床診療所）'!AB78</f>
        <v>0</v>
      </c>
      <c r="AC104" s="745"/>
      <c r="AD104" s="745"/>
      <c r="AE104" s="745"/>
      <c r="AF104" s="745"/>
      <c r="AG104" s="432" t="s">
        <v>291</v>
      </c>
    </row>
    <row r="105" spans="1:33" ht="16.149999999999999" hidden="1" customHeight="1" outlineLevel="1">
      <c r="A105" s="459" t="s">
        <v>457</v>
      </c>
      <c r="B105" s="436"/>
      <c r="C105" s="403"/>
      <c r="D105" s="403"/>
      <c r="E105" s="403"/>
      <c r="F105" s="403"/>
      <c r="G105" s="403"/>
      <c r="H105" s="403"/>
      <c r="I105" s="403"/>
      <c r="J105" s="403"/>
      <c r="K105" s="403"/>
      <c r="L105" s="403"/>
      <c r="M105" s="403"/>
      <c r="N105" s="403"/>
      <c r="O105" s="403"/>
      <c r="P105" s="403"/>
      <c r="Q105" s="403"/>
      <c r="R105" s="403"/>
      <c r="S105" s="403"/>
      <c r="T105" s="403"/>
      <c r="U105" s="403"/>
      <c r="V105" s="403"/>
      <c r="W105" s="403"/>
      <c r="X105" s="403"/>
      <c r="Y105" s="403"/>
      <c r="Z105" s="403"/>
      <c r="AA105" s="460"/>
      <c r="AB105" s="738">
        <f>'（別添）_計画書（無床診療所及びⅡを算定する有床診療所）'!AB79</f>
        <v>0</v>
      </c>
      <c r="AC105" s="738"/>
      <c r="AD105" s="738"/>
      <c r="AE105" s="738"/>
      <c r="AF105" s="738"/>
      <c r="AG105" s="461" t="s">
        <v>270</v>
      </c>
    </row>
    <row r="106" spans="1:33" ht="16.149999999999999" hidden="1" customHeight="1" outlineLevel="1">
      <c r="A106" s="459" t="s">
        <v>458</v>
      </c>
      <c r="B106" s="397"/>
      <c r="C106" s="397"/>
      <c r="D106" s="397"/>
      <c r="E106" s="397"/>
      <c r="F106" s="397"/>
      <c r="G106" s="397"/>
      <c r="H106" s="397"/>
      <c r="I106" s="397"/>
      <c r="J106" s="397"/>
      <c r="K106" s="397"/>
      <c r="L106" s="397"/>
      <c r="M106" s="397"/>
      <c r="N106" s="397"/>
      <c r="O106" s="397"/>
      <c r="P106" s="397"/>
      <c r="Q106" s="397"/>
      <c r="R106" s="397"/>
      <c r="S106" s="397"/>
      <c r="T106" s="397"/>
      <c r="U106" s="397"/>
      <c r="V106" s="397"/>
      <c r="W106" s="397"/>
      <c r="X106" s="397"/>
      <c r="Y106" s="397"/>
      <c r="Z106" s="397"/>
      <c r="AA106" s="397"/>
      <c r="AB106" s="739"/>
      <c r="AC106" s="739"/>
      <c r="AD106" s="739"/>
      <c r="AE106" s="739"/>
      <c r="AF106" s="739"/>
      <c r="AG106" s="425" t="s">
        <v>270</v>
      </c>
    </row>
    <row r="107" spans="1:33" ht="16.149999999999999" hidden="1" customHeight="1" outlineLevel="1">
      <c r="A107" s="405" t="s">
        <v>1697</v>
      </c>
      <c r="B107" s="406"/>
      <c r="C107" s="406"/>
      <c r="D107" s="406"/>
      <c r="E107" s="406"/>
      <c r="F107" s="406"/>
      <c r="G107" s="406"/>
      <c r="H107" s="406"/>
      <c r="I107" s="406"/>
      <c r="J107" s="406"/>
      <c r="K107" s="406"/>
      <c r="L107" s="406"/>
      <c r="M107" s="406"/>
      <c r="N107" s="406"/>
      <c r="O107" s="406"/>
      <c r="P107" s="406"/>
      <c r="Q107" s="406"/>
      <c r="R107" s="406"/>
      <c r="S107" s="406"/>
      <c r="T107" s="406"/>
      <c r="U107" s="406"/>
      <c r="V107" s="406"/>
      <c r="W107" s="406"/>
      <c r="X107" s="406"/>
      <c r="Y107" s="406"/>
      <c r="Z107" s="406"/>
      <c r="AA107" s="406"/>
      <c r="AB107" s="740">
        <f>AB106-AB105</f>
        <v>0</v>
      </c>
      <c r="AC107" s="740"/>
      <c r="AD107" s="740"/>
      <c r="AE107" s="740"/>
      <c r="AF107" s="740"/>
      <c r="AG107" s="425" t="s">
        <v>270</v>
      </c>
    </row>
    <row r="108" spans="1:33" ht="16.149999999999999" hidden="1" customHeight="1" outlineLevel="1">
      <c r="A108" s="402"/>
      <c r="B108" s="404" t="s">
        <v>460</v>
      </c>
      <c r="C108" s="410"/>
      <c r="D108" s="410"/>
      <c r="E108" s="410"/>
      <c r="F108" s="410"/>
      <c r="G108" s="410"/>
      <c r="H108" s="410"/>
      <c r="I108" s="410"/>
      <c r="J108" s="410"/>
      <c r="K108" s="410"/>
      <c r="L108" s="410"/>
      <c r="M108" s="410"/>
      <c r="N108" s="410"/>
      <c r="O108" s="410"/>
      <c r="P108" s="410"/>
      <c r="Q108" s="410"/>
      <c r="R108" s="410"/>
      <c r="S108" s="410"/>
      <c r="T108" s="410"/>
      <c r="U108" s="410"/>
      <c r="V108" s="410"/>
      <c r="W108" s="410"/>
      <c r="X108" s="410"/>
      <c r="Y108" s="410"/>
      <c r="Z108" s="410"/>
      <c r="AA108" s="410"/>
      <c r="AB108" s="741"/>
      <c r="AC108" s="741"/>
      <c r="AD108" s="741"/>
      <c r="AE108" s="741"/>
      <c r="AF108" s="741"/>
      <c r="AG108" s="454" t="s">
        <v>270</v>
      </c>
    </row>
    <row r="109" spans="1:33" ht="16.149999999999999" hidden="1" customHeight="1" outlineLevel="1" thickBot="1">
      <c r="A109" s="407"/>
      <c r="B109" s="462" t="s">
        <v>461</v>
      </c>
      <c r="C109" s="410"/>
      <c r="D109" s="410"/>
      <c r="E109" s="410"/>
      <c r="F109" s="410"/>
      <c r="G109" s="410"/>
      <c r="H109" s="410"/>
      <c r="I109" s="410"/>
      <c r="J109" s="410"/>
      <c r="K109" s="410"/>
      <c r="L109" s="410"/>
      <c r="M109" s="410"/>
      <c r="N109" s="410"/>
      <c r="O109" s="410"/>
      <c r="P109" s="410"/>
      <c r="Q109" s="410"/>
      <c r="R109" s="410"/>
      <c r="S109" s="410"/>
      <c r="T109" s="410"/>
      <c r="U109" s="410"/>
      <c r="V109" s="410"/>
      <c r="W109" s="410"/>
      <c r="X109" s="410"/>
      <c r="Y109" s="410"/>
      <c r="Z109" s="410"/>
      <c r="AA109" s="410"/>
      <c r="AB109" s="742"/>
      <c r="AC109" s="742"/>
      <c r="AD109" s="742"/>
      <c r="AE109" s="742"/>
      <c r="AF109" s="742"/>
      <c r="AG109" s="454" t="s">
        <v>297</v>
      </c>
    </row>
    <row r="110" spans="1:33" ht="16.350000000000001" hidden="1" customHeight="1" outlineLevel="1" thickTop="1" thickBot="1">
      <c r="A110" s="463"/>
      <c r="B110" s="464" t="s">
        <v>462</v>
      </c>
      <c r="C110" s="465"/>
      <c r="D110" s="465"/>
      <c r="E110" s="465"/>
      <c r="F110" s="465"/>
      <c r="G110" s="465"/>
      <c r="H110" s="465"/>
      <c r="I110" s="465"/>
      <c r="J110" s="465"/>
      <c r="K110" s="465"/>
      <c r="L110" s="465"/>
      <c r="M110" s="465"/>
      <c r="N110" s="465"/>
      <c r="O110" s="465"/>
      <c r="P110" s="465"/>
      <c r="Q110" s="465"/>
      <c r="R110" s="465"/>
      <c r="S110" s="465"/>
      <c r="T110" s="465"/>
      <c r="U110" s="465"/>
      <c r="V110" s="465"/>
      <c r="W110" s="465"/>
      <c r="X110" s="465"/>
      <c r="Y110" s="465"/>
      <c r="Z110" s="465"/>
      <c r="AA110" s="465"/>
      <c r="AB110" s="743">
        <f>IFERROR(AB109/AB105*100,0)</f>
        <v>0</v>
      </c>
      <c r="AC110" s="743"/>
      <c r="AD110" s="743"/>
      <c r="AE110" s="743"/>
      <c r="AF110" s="743"/>
      <c r="AG110" s="466" t="s">
        <v>299</v>
      </c>
    </row>
    <row r="111" spans="1:33" ht="16.350000000000001" hidden="1" customHeight="1" outlineLevel="1">
      <c r="A111" s="414"/>
      <c r="B111" s="414"/>
      <c r="C111" s="414"/>
      <c r="D111" s="414"/>
      <c r="E111" s="414"/>
      <c r="F111" s="414"/>
      <c r="G111" s="414"/>
      <c r="H111" s="414"/>
      <c r="I111" s="414"/>
      <c r="J111" s="414"/>
      <c r="K111" s="414"/>
      <c r="L111" s="414"/>
      <c r="M111" s="414"/>
      <c r="N111" s="414"/>
      <c r="O111" s="414"/>
      <c r="P111" s="414"/>
      <c r="Q111" s="414"/>
      <c r="R111" s="414"/>
      <c r="S111" s="414"/>
      <c r="T111" s="414"/>
      <c r="U111" s="414"/>
      <c r="V111" s="414"/>
      <c r="W111" s="414"/>
      <c r="X111" s="414"/>
      <c r="Y111" s="414"/>
      <c r="Z111" s="414"/>
      <c r="AA111" s="414"/>
      <c r="AB111" s="414"/>
      <c r="AC111" s="414"/>
      <c r="AD111" s="414"/>
      <c r="AE111" s="414"/>
      <c r="AF111" s="414"/>
      <c r="AG111" s="429"/>
    </row>
    <row r="112" spans="1:33" ht="16.149999999999999" hidden="1" customHeight="1" outlineLevel="1" thickBot="1">
      <c r="A112" s="427" t="s">
        <v>387</v>
      </c>
      <c r="B112" s="397"/>
      <c r="C112" s="397"/>
      <c r="D112" s="397"/>
      <c r="E112" s="397"/>
      <c r="F112" s="397"/>
      <c r="G112" s="397"/>
      <c r="H112" s="397"/>
      <c r="I112" s="397"/>
      <c r="J112" s="397"/>
      <c r="K112" s="397"/>
      <c r="L112" s="397"/>
      <c r="M112" s="397"/>
      <c r="N112" s="397"/>
      <c r="O112" s="397"/>
      <c r="P112" s="397"/>
      <c r="Q112" s="397"/>
      <c r="R112" s="397"/>
      <c r="S112" s="397"/>
      <c r="T112" s="397"/>
      <c r="U112" s="397"/>
      <c r="V112" s="397"/>
      <c r="W112" s="397"/>
      <c r="X112" s="397"/>
      <c r="Y112" s="397"/>
      <c r="Z112" s="397"/>
      <c r="AA112" s="744"/>
      <c r="AB112" s="744"/>
      <c r="AC112" s="744"/>
      <c r="AD112" s="744"/>
      <c r="AE112" s="744"/>
      <c r="AF112" s="744"/>
      <c r="AG112" s="744"/>
    </row>
    <row r="113" spans="1:33" ht="16.149999999999999" hidden="1" customHeight="1" outlineLevel="1">
      <c r="A113" s="457" t="s">
        <v>463</v>
      </c>
      <c r="B113" s="431"/>
      <c r="C113" s="401"/>
      <c r="D113" s="401"/>
      <c r="E113" s="401"/>
      <c r="F113" s="401"/>
      <c r="G113" s="401"/>
      <c r="H113" s="401"/>
      <c r="I113" s="401"/>
      <c r="J113" s="401"/>
      <c r="K113" s="401"/>
      <c r="L113" s="401"/>
      <c r="M113" s="401"/>
      <c r="N113" s="401"/>
      <c r="O113" s="401"/>
      <c r="P113" s="401"/>
      <c r="Q113" s="401"/>
      <c r="R113" s="401"/>
      <c r="S113" s="401"/>
      <c r="T113" s="401"/>
      <c r="U113" s="401"/>
      <c r="V113" s="401"/>
      <c r="W113" s="401"/>
      <c r="X113" s="401"/>
      <c r="Y113" s="401"/>
      <c r="Z113" s="401"/>
      <c r="AA113" s="458"/>
      <c r="AB113" s="745">
        <f>'（別添）_計画書（無床診療所及びⅡを算定する有床診療所）'!AB87</f>
        <v>0</v>
      </c>
      <c r="AC113" s="745"/>
      <c r="AD113" s="745"/>
      <c r="AE113" s="745"/>
      <c r="AF113" s="745"/>
      <c r="AG113" s="432" t="s">
        <v>291</v>
      </c>
    </row>
    <row r="114" spans="1:33" ht="16.149999999999999" hidden="1" customHeight="1" outlineLevel="1">
      <c r="A114" s="459" t="s">
        <v>464</v>
      </c>
      <c r="B114" s="436"/>
      <c r="C114" s="403"/>
      <c r="D114" s="403"/>
      <c r="E114" s="403"/>
      <c r="F114" s="403"/>
      <c r="G114" s="403"/>
      <c r="H114" s="403"/>
      <c r="I114" s="403"/>
      <c r="J114" s="403"/>
      <c r="K114" s="403"/>
      <c r="L114" s="403"/>
      <c r="M114" s="403"/>
      <c r="N114" s="403"/>
      <c r="O114" s="403"/>
      <c r="P114" s="403"/>
      <c r="Q114" s="403"/>
      <c r="R114" s="403"/>
      <c r="S114" s="403"/>
      <c r="T114" s="403"/>
      <c r="U114" s="403"/>
      <c r="V114" s="403"/>
      <c r="W114" s="403"/>
      <c r="X114" s="403"/>
      <c r="Y114" s="403"/>
      <c r="Z114" s="403"/>
      <c r="AA114" s="460"/>
      <c r="AB114" s="738">
        <f>'（別添）_計画書（無床診療所及びⅡを算定する有床診療所）'!AB88</f>
        <v>0</v>
      </c>
      <c r="AC114" s="738"/>
      <c r="AD114" s="738"/>
      <c r="AE114" s="738"/>
      <c r="AF114" s="738"/>
      <c r="AG114" s="461" t="s">
        <v>270</v>
      </c>
    </row>
    <row r="115" spans="1:33" ht="16.149999999999999" hidden="1" customHeight="1" outlineLevel="1">
      <c r="A115" s="459" t="s">
        <v>465</v>
      </c>
      <c r="B115" s="397"/>
      <c r="C115" s="397"/>
      <c r="D115" s="397"/>
      <c r="E115" s="397"/>
      <c r="F115" s="397"/>
      <c r="G115" s="397"/>
      <c r="H115" s="397"/>
      <c r="I115" s="397"/>
      <c r="J115" s="397"/>
      <c r="K115" s="397"/>
      <c r="L115" s="397"/>
      <c r="M115" s="397"/>
      <c r="N115" s="397"/>
      <c r="O115" s="397"/>
      <c r="P115" s="397"/>
      <c r="Q115" s="397"/>
      <c r="R115" s="397"/>
      <c r="S115" s="397"/>
      <c r="T115" s="397"/>
      <c r="U115" s="397"/>
      <c r="V115" s="397"/>
      <c r="W115" s="397"/>
      <c r="X115" s="397"/>
      <c r="Y115" s="397"/>
      <c r="Z115" s="397"/>
      <c r="AA115" s="397"/>
      <c r="AB115" s="739"/>
      <c r="AC115" s="739"/>
      <c r="AD115" s="739"/>
      <c r="AE115" s="739"/>
      <c r="AF115" s="739"/>
      <c r="AG115" s="425" t="s">
        <v>270</v>
      </c>
    </row>
    <row r="116" spans="1:33" ht="16.149999999999999" hidden="1" customHeight="1" outlineLevel="1">
      <c r="A116" s="405" t="s">
        <v>1698</v>
      </c>
      <c r="B116" s="406"/>
      <c r="C116" s="406"/>
      <c r="D116" s="406"/>
      <c r="E116" s="406"/>
      <c r="F116" s="406"/>
      <c r="G116" s="406"/>
      <c r="H116" s="406"/>
      <c r="I116" s="406"/>
      <c r="J116" s="406"/>
      <c r="K116" s="406"/>
      <c r="L116" s="406"/>
      <c r="M116" s="406"/>
      <c r="N116" s="406"/>
      <c r="O116" s="406"/>
      <c r="P116" s="406"/>
      <c r="Q116" s="406"/>
      <c r="R116" s="406"/>
      <c r="S116" s="406"/>
      <c r="T116" s="406"/>
      <c r="U116" s="406"/>
      <c r="V116" s="406"/>
      <c r="W116" s="406"/>
      <c r="X116" s="406"/>
      <c r="Y116" s="406"/>
      <c r="Z116" s="406"/>
      <c r="AA116" s="406"/>
      <c r="AB116" s="740">
        <f>AB115-AB114</f>
        <v>0</v>
      </c>
      <c r="AC116" s="740"/>
      <c r="AD116" s="740"/>
      <c r="AE116" s="740"/>
      <c r="AF116" s="740"/>
      <c r="AG116" s="425" t="s">
        <v>270</v>
      </c>
    </row>
    <row r="117" spans="1:33" ht="16.149999999999999" hidden="1" customHeight="1" outlineLevel="1">
      <c r="A117" s="402"/>
      <c r="B117" s="404" t="s">
        <v>467</v>
      </c>
      <c r="C117" s="410"/>
      <c r="D117" s="410"/>
      <c r="E117" s="410"/>
      <c r="F117" s="410"/>
      <c r="G117" s="410"/>
      <c r="H117" s="410"/>
      <c r="I117" s="410"/>
      <c r="J117" s="410"/>
      <c r="K117" s="410"/>
      <c r="L117" s="410"/>
      <c r="M117" s="410"/>
      <c r="N117" s="410"/>
      <c r="O117" s="410"/>
      <c r="P117" s="410"/>
      <c r="Q117" s="410"/>
      <c r="R117" s="410"/>
      <c r="S117" s="410"/>
      <c r="T117" s="410"/>
      <c r="U117" s="410"/>
      <c r="V117" s="410"/>
      <c r="W117" s="410"/>
      <c r="X117" s="410"/>
      <c r="Y117" s="410"/>
      <c r="Z117" s="410"/>
      <c r="AA117" s="410"/>
      <c r="AB117" s="741"/>
      <c r="AC117" s="741"/>
      <c r="AD117" s="741"/>
      <c r="AE117" s="741"/>
      <c r="AF117" s="741"/>
      <c r="AG117" s="454" t="s">
        <v>270</v>
      </c>
    </row>
    <row r="118" spans="1:33" ht="16.149999999999999" hidden="1" customHeight="1" outlineLevel="1" thickBot="1">
      <c r="A118" s="407"/>
      <c r="B118" s="462" t="s">
        <v>468</v>
      </c>
      <c r="C118" s="410"/>
      <c r="D118" s="410"/>
      <c r="E118" s="410"/>
      <c r="F118" s="410"/>
      <c r="G118" s="410"/>
      <c r="H118" s="410"/>
      <c r="I118" s="410"/>
      <c r="J118" s="410"/>
      <c r="K118" s="410"/>
      <c r="L118" s="410"/>
      <c r="M118" s="410"/>
      <c r="N118" s="410"/>
      <c r="O118" s="410"/>
      <c r="P118" s="410"/>
      <c r="Q118" s="410"/>
      <c r="R118" s="410"/>
      <c r="S118" s="410"/>
      <c r="T118" s="410"/>
      <c r="U118" s="410"/>
      <c r="V118" s="410"/>
      <c r="W118" s="410"/>
      <c r="X118" s="410"/>
      <c r="Y118" s="410"/>
      <c r="Z118" s="410"/>
      <c r="AA118" s="410"/>
      <c r="AB118" s="742"/>
      <c r="AC118" s="742"/>
      <c r="AD118" s="742"/>
      <c r="AE118" s="742"/>
      <c r="AF118" s="742"/>
      <c r="AG118" s="454" t="s">
        <v>297</v>
      </c>
    </row>
    <row r="119" spans="1:33" ht="16.350000000000001" hidden="1" customHeight="1" outlineLevel="1" thickTop="1" thickBot="1">
      <c r="A119" s="463"/>
      <c r="B119" s="464" t="s">
        <v>469</v>
      </c>
      <c r="C119" s="465"/>
      <c r="D119" s="465"/>
      <c r="E119" s="465"/>
      <c r="F119" s="465"/>
      <c r="G119" s="465"/>
      <c r="H119" s="465"/>
      <c r="I119" s="465"/>
      <c r="J119" s="465"/>
      <c r="K119" s="465"/>
      <c r="L119" s="465"/>
      <c r="M119" s="465"/>
      <c r="N119" s="465"/>
      <c r="O119" s="465"/>
      <c r="P119" s="465"/>
      <c r="Q119" s="465"/>
      <c r="R119" s="465"/>
      <c r="S119" s="465"/>
      <c r="T119" s="465"/>
      <c r="U119" s="465"/>
      <c r="V119" s="465"/>
      <c r="W119" s="465"/>
      <c r="X119" s="465"/>
      <c r="Y119" s="465"/>
      <c r="Z119" s="465"/>
      <c r="AA119" s="465"/>
      <c r="AB119" s="743">
        <f>IFERROR(AB118/AB114*100,0)</f>
        <v>0</v>
      </c>
      <c r="AC119" s="743"/>
      <c r="AD119" s="743"/>
      <c r="AE119" s="743"/>
      <c r="AF119" s="743"/>
      <c r="AG119" s="466" t="s">
        <v>299</v>
      </c>
    </row>
    <row r="120" spans="1:33" ht="16.350000000000001" hidden="1" customHeight="1" outlineLevel="1">
      <c r="A120" s="414"/>
      <c r="B120" s="414"/>
      <c r="C120" s="414"/>
      <c r="D120" s="414"/>
      <c r="E120" s="414"/>
      <c r="F120" s="414"/>
      <c r="G120" s="414"/>
      <c r="H120" s="414"/>
      <c r="I120" s="414"/>
      <c r="J120" s="414"/>
      <c r="K120" s="414"/>
      <c r="L120" s="414"/>
      <c r="M120" s="414"/>
      <c r="N120" s="414"/>
      <c r="O120" s="414"/>
      <c r="P120" s="414"/>
      <c r="Q120" s="414"/>
      <c r="R120" s="414"/>
      <c r="S120" s="414"/>
      <c r="T120" s="414"/>
      <c r="U120" s="414"/>
      <c r="V120" s="414"/>
      <c r="W120" s="414"/>
      <c r="X120" s="414"/>
      <c r="Y120" s="414"/>
      <c r="Z120" s="414"/>
      <c r="AA120" s="414"/>
      <c r="AB120" s="414"/>
      <c r="AC120" s="414"/>
      <c r="AD120" s="414"/>
      <c r="AE120" s="414"/>
      <c r="AF120" s="414"/>
      <c r="AG120" s="429"/>
    </row>
    <row r="121" spans="1:33" ht="16.149999999999999" hidden="1" customHeight="1" outlineLevel="1" thickBot="1">
      <c r="A121" s="427" t="s">
        <v>388</v>
      </c>
      <c r="B121" s="397"/>
      <c r="C121" s="397"/>
      <c r="D121" s="397"/>
      <c r="E121" s="397"/>
      <c r="F121" s="397"/>
      <c r="G121" s="397"/>
      <c r="H121" s="397"/>
      <c r="I121" s="397"/>
      <c r="J121" s="397"/>
      <c r="K121" s="397"/>
      <c r="L121" s="397"/>
      <c r="M121" s="397"/>
      <c r="N121" s="397"/>
      <c r="O121" s="397"/>
      <c r="P121" s="397"/>
      <c r="Q121" s="397"/>
      <c r="R121" s="397"/>
      <c r="S121" s="397"/>
      <c r="T121" s="397"/>
      <c r="U121" s="397"/>
      <c r="V121" s="397"/>
      <c r="W121" s="397"/>
      <c r="X121" s="397"/>
      <c r="Y121" s="397"/>
      <c r="Z121" s="397"/>
      <c r="AA121" s="744"/>
      <c r="AB121" s="744"/>
      <c r="AC121" s="744"/>
      <c r="AD121" s="744"/>
      <c r="AE121" s="744"/>
      <c r="AF121" s="744"/>
      <c r="AG121" s="744"/>
    </row>
    <row r="122" spans="1:33" ht="16.149999999999999" hidden="1" customHeight="1" outlineLevel="1">
      <c r="A122" s="457" t="s">
        <v>470</v>
      </c>
      <c r="B122" s="431"/>
      <c r="C122" s="401"/>
      <c r="D122" s="401"/>
      <c r="E122" s="401"/>
      <c r="F122" s="401"/>
      <c r="G122" s="401"/>
      <c r="H122" s="401"/>
      <c r="I122" s="401"/>
      <c r="J122" s="401"/>
      <c r="K122" s="401"/>
      <c r="L122" s="401"/>
      <c r="M122" s="401"/>
      <c r="N122" s="401"/>
      <c r="O122" s="401"/>
      <c r="P122" s="401"/>
      <c r="Q122" s="401"/>
      <c r="R122" s="401"/>
      <c r="S122" s="401"/>
      <c r="T122" s="401"/>
      <c r="U122" s="401"/>
      <c r="V122" s="401"/>
      <c r="W122" s="401"/>
      <c r="X122" s="401"/>
      <c r="Y122" s="401"/>
      <c r="Z122" s="401"/>
      <c r="AA122" s="458"/>
      <c r="AB122" s="745">
        <f>'（別添）_計画書（無床診療所及びⅡを算定する有床診療所）'!AB96</f>
        <v>0</v>
      </c>
      <c r="AC122" s="745"/>
      <c r="AD122" s="745"/>
      <c r="AE122" s="745"/>
      <c r="AF122" s="745"/>
      <c r="AG122" s="432" t="s">
        <v>291</v>
      </c>
    </row>
    <row r="123" spans="1:33" ht="16.149999999999999" hidden="1" customHeight="1" outlineLevel="1">
      <c r="A123" s="459" t="s">
        <v>471</v>
      </c>
      <c r="B123" s="436"/>
      <c r="C123" s="403"/>
      <c r="D123" s="403"/>
      <c r="E123" s="403"/>
      <c r="F123" s="403"/>
      <c r="G123" s="403"/>
      <c r="H123" s="403"/>
      <c r="I123" s="403"/>
      <c r="J123" s="403"/>
      <c r="K123" s="403"/>
      <c r="L123" s="403"/>
      <c r="M123" s="403"/>
      <c r="N123" s="403"/>
      <c r="O123" s="403"/>
      <c r="P123" s="403"/>
      <c r="Q123" s="403"/>
      <c r="R123" s="403"/>
      <c r="S123" s="403"/>
      <c r="T123" s="403"/>
      <c r="U123" s="403"/>
      <c r="V123" s="403"/>
      <c r="W123" s="403"/>
      <c r="X123" s="403"/>
      <c r="Y123" s="403"/>
      <c r="Z123" s="403"/>
      <c r="AA123" s="460"/>
      <c r="AB123" s="738">
        <f>'（別添）_計画書（無床診療所及びⅡを算定する有床診療所）'!AB97</f>
        <v>0</v>
      </c>
      <c r="AC123" s="738"/>
      <c r="AD123" s="738"/>
      <c r="AE123" s="738"/>
      <c r="AF123" s="738"/>
      <c r="AG123" s="461" t="s">
        <v>270</v>
      </c>
    </row>
    <row r="124" spans="1:33" ht="16.149999999999999" hidden="1" customHeight="1" outlineLevel="1">
      <c r="A124" s="459" t="s">
        <v>472</v>
      </c>
      <c r="B124" s="397"/>
      <c r="C124" s="397"/>
      <c r="D124" s="397"/>
      <c r="E124" s="397"/>
      <c r="F124" s="397"/>
      <c r="G124" s="397"/>
      <c r="H124" s="397"/>
      <c r="I124" s="397"/>
      <c r="J124" s="397"/>
      <c r="K124" s="397"/>
      <c r="L124" s="397"/>
      <c r="M124" s="397"/>
      <c r="N124" s="397"/>
      <c r="O124" s="397"/>
      <c r="P124" s="397"/>
      <c r="Q124" s="397"/>
      <c r="R124" s="397"/>
      <c r="S124" s="397"/>
      <c r="T124" s="397"/>
      <c r="U124" s="397"/>
      <c r="V124" s="397"/>
      <c r="W124" s="397"/>
      <c r="X124" s="397"/>
      <c r="Y124" s="397"/>
      <c r="Z124" s="397"/>
      <c r="AA124" s="397"/>
      <c r="AB124" s="739"/>
      <c r="AC124" s="739"/>
      <c r="AD124" s="739"/>
      <c r="AE124" s="739"/>
      <c r="AF124" s="739"/>
      <c r="AG124" s="425" t="s">
        <v>270</v>
      </c>
    </row>
    <row r="125" spans="1:33" ht="16.149999999999999" hidden="1" customHeight="1" outlineLevel="1">
      <c r="A125" s="405" t="s">
        <v>1699</v>
      </c>
      <c r="B125" s="406"/>
      <c r="C125" s="406"/>
      <c r="D125" s="406"/>
      <c r="E125" s="406"/>
      <c r="F125" s="406"/>
      <c r="G125" s="406"/>
      <c r="H125" s="406"/>
      <c r="I125" s="406"/>
      <c r="J125" s="406"/>
      <c r="K125" s="406"/>
      <c r="L125" s="406"/>
      <c r="M125" s="406"/>
      <c r="N125" s="406"/>
      <c r="O125" s="406"/>
      <c r="P125" s="406"/>
      <c r="Q125" s="406"/>
      <c r="R125" s="406"/>
      <c r="S125" s="406"/>
      <c r="T125" s="406"/>
      <c r="U125" s="406"/>
      <c r="V125" s="406"/>
      <c r="W125" s="406"/>
      <c r="X125" s="406"/>
      <c r="Y125" s="406"/>
      <c r="Z125" s="406"/>
      <c r="AA125" s="406"/>
      <c r="AB125" s="740">
        <f>AB124-AB123</f>
        <v>0</v>
      </c>
      <c r="AC125" s="740"/>
      <c r="AD125" s="740"/>
      <c r="AE125" s="740"/>
      <c r="AF125" s="740"/>
      <c r="AG125" s="425" t="s">
        <v>270</v>
      </c>
    </row>
    <row r="126" spans="1:33" ht="16.149999999999999" hidden="1" customHeight="1" outlineLevel="1">
      <c r="A126" s="402"/>
      <c r="B126" s="404" t="s">
        <v>474</v>
      </c>
      <c r="C126" s="410"/>
      <c r="D126" s="410"/>
      <c r="E126" s="410"/>
      <c r="F126" s="410"/>
      <c r="G126" s="410"/>
      <c r="H126" s="410"/>
      <c r="I126" s="410"/>
      <c r="J126" s="410"/>
      <c r="K126" s="410"/>
      <c r="L126" s="410"/>
      <c r="M126" s="410"/>
      <c r="N126" s="410"/>
      <c r="O126" s="410"/>
      <c r="P126" s="410"/>
      <c r="Q126" s="410"/>
      <c r="R126" s="410"/>
      <c r="S126" s="410"/>
      <c r="T126" s="410"/>
      <c r="U126" s="410"/>
      <c r="V126" s="410"/>
      <c r="W126" s="410"/>
      <c r="X126" s="410"/>
      <c r="Y126" s="410"/>
      <c r="Z126" s="410"/>
      <c r="AA126" s="410"/>
      <c r="AB126" s="741"/>
      <c r="AC126" s="741"/>
      <c r="AD126" s="741"/>
      <c r="AE126" s="741"/>
      <c r="AF126" s="741"/>
      <c r="AG126" s="454" t="s">
        <v>270</v>
      </c>
    </row>
    <row r="127" spans="1:33" ht="16.350000000000001" hidden="1" customHeight="1" outlineLevel="1" thickBot="1">
      <c r="A127" s="407"/>
      <c r="B127" s="462" t="s">
        <v>475</v>
      </c>
      <c r="C127" s="410"/>
      <c r="D127" s="410"/>
      <c r="E127" s="410"/>
      <c r="F127" s="410"/>
      <c r="G127" s="410"/>
      <c r="H127" s="410"/>
      <c r="I127" s="410"/>
      <c r="J127" s="410"/>
      <c r="K127" s="410"/>
      <c r="L127" s="410"/>
      <c r="M127" s="410"/>
      <c r="N127" s="410"/>
      <c r="O127" s="410"/>
      <c r="P127" s="410"/>
      <c r="Q127" s="410"/>
      <c r="R127" s="410"/>
      <c r="S127" s="410"/>
      <c r="T127" s="410"/>
      <c r="U127" s="410"/>
      <c r="V127" s="410"/>
      <c r="W127" s="410"/>
      <c r="X127" s="410"/>
      <c r="Y127" s="410"/>
      <c r="Z127" s="410"/>
      <c r="AA127" s="410"/>
      <c r="AB127" s="742"/>
      <c r="AC127" s="742"/>
      <c r="AD127" s="742"/>
      <c r="AE127" s="742"/>
      <c r="AF127" s="742"/>
      <c r="AG127" s="454" t="s">
        <v>297</v>
      </c>
    </row>
    <row r="128" spans="1:33" ht="16.350000000000001" hidden="1" customHeight="1" outlineLevel="1" thickTop="1" thickBot="1">
      <c r="A128" s="463"/>
      <c r="B128" s="464" t="s">
        <v>476</v>
      </c>
      <c r="C128" s="465"/>
      <c r="D128" s="465"/>
      <c r="E128" s="465"/>
      <c r="F128" s="465"/>
      <c r="G128" s="465"/>
      <c r="H128" s="465"/>
      <c r="I128" s="465"/>
      <c r="J128" s="465"/>
      <c r="K128" s="465"/>
      <c r="L128" s="465"/>
      <c r="M128" s="465"/>
      <c r="N128" s="465"/>
      <c r="O128" s="465"/>
      <c r="P128" s="465"/>
      <c r="Q128" s="465"/>
      <c r="R128" s="465"/>
      <c r="S128" s="465"/>
      <c r="T128" s="465"/>
      <c r="U128" s="465"/>
      <c r="V128" s="465"/>
      <c r="W128" s="465"/>
      <c r="X128" s="465"/>
      <c r="Y128" s="465"/>
      <c r="Z128" s="465"/>
      <c r="AA128" s="465"/>
      <c r="AB128" s="743">
        <f>IFERROR(AB127/AB123*100,0)</f>
        <v>0</v>
      </c>
      <c r="AC128" s="743"/>
      <c r="AD128" s="743"/>
      <c r="AE128" s="743"/>
      <c r="AF128" s="743"/>
      <c r="AG128" s="466" t="s">
        <v>299</v>
      </c>
    </row>
    <row r="129" spans="1:33" ht="16.350000000000001" hidden="1" customHeight="1" outlineLevel="1">
      <c r="A129" s="414"/>
      <c r="B129" s="414"/>
      <c r="C129" s="414"/>
      <c r="D129" s="414"/>
      <c r="E129" s="414"/>
      <c r="F129" s="414"/>
      <c r="G129" s="414"/>
      <c r="H129" s="414"/>
      <c r="I129" s="414"/>
      <c r="J129" s="414"/>
      <c r="K129" s="414"/>
      <c r="L129" s="414"/>
      <c r="M129" s="414"/>
      <c r="N129" s="414"/>
      <c r="O129" s="414"/>
      <c r="P129" s="414"/>
      <c r="Q129" s="414"/>
      <c r="R129" s="414"/>
      <c r="S129" s="414"/>
      <c r="T129" s="414"/>
      <c r="U129" s="414"/>
      <c r="V129" s="414"/>
      <c r="W129" s="414"/>
      <c r="X129" s="414"/>
      <c r="Y129" s="414"/>
      <c r="Z129" s="414"/>
      <c r="AA129" s="414"/>
      <c r="AB129" s="414"/>
      <c r="AC129" s="414"/>
      <c r="AD129" s="414"/>
      <c r="AE129" s="414"/>
      <c r="AF129" s="414"/>
      <c r="AG129" s="429"/>
    </row>
    <row r="130" spans="1:33" ht="16.149999999999999" hidden="1" customHeight="1" outlineLevel="1" thickBot="1">
      <c r="A130" s="427" t="s">
        <v>332</v>
      </c>
      <c r="B130" s="397"/>
      <c r="C130" s="397"/>
      <c r="D130" s="397"/>
      <c r="E130" s="397"/>
      <c r="F130" s="397"/>
      <c r="G130" s="397"/>
      <c r="H130" s="397"/>
      <c r="I130" s="397"/>
      <c r="J130" s="397"/>
      <c r="K130" s="397"/>
      <c r="L130" s="397"/>
      <c r="M130" s="397"/>
      <c r="N130" s="397"/>
      <c r="O130" s="397"/>
      <c r="P130" s="397"/>
      <c r="Q130" s="397"/>
      <c r="R130" s="397"/>
      <c r="S130" s="397"/>
      <c r="T130" s="397"/>
      <c r="U130" s="397"/>
      <c r="V130" s="397"/>
      <c r="W130" s="397"/>
      <c r="X130" s="397"/>
      <c r="Y130" s="397"/>
      <c r="Z130" s="397"/>
      <c r="AA130" s="744"/>
      <c r="AB130" s="744"/>
      <c r="AC130" s="744"/>
      <c r="AD130" s="744"/>
      <c r="AE130" s="744"/>
      <c r="AF130" s="744"/>
      <c r="AG130" s="744"/>
    </row>
    <row r="131" spans="1:33" ht="16.149999999999999" hidden="1" customHeight="1" outlineLevel="1">
      <c r="A131" s="457" t="s">
        <v>496</v>
      </c>
      <c r="B131" s="431"/>
      <c r="C131" s="401"/>
      <c r="D131" s="401"/>
      <c r="E131" s="401"/>
      <c r="F131" s="401"/>
      <c r="G131" s="401"/>
      <c r="H131" s="401"/>
      <c r="I131" s="401"/>
      <c r="J131" s="401"/>
      <c r="K131" s="401"/>
      <c r="L131" s="401"/>
      <c r="M131" s="401"/>
      <c r="N131" s="401"/>
      <c r="O131" s="401"/>
      <c r="P131" s="401"/>
      <c r="Q131" s="401"/>
      <c r="R131" s="401"/>
      <c r="S131" s="401"/>
      <c r="T131" s="401"/>
      <c r="U131" s="401"/>
      <c r="V131" s="401"/>
      <c r="W131" s="401"/>
      <c r="X131" s="401"/>
      <c r="Y131" s="401"/>
      <c r="Z131" s="401"/>
      <c r="AA131" s="458"/>
      <c r="AB131" s="745">
        <f>'（別添）_計画書（無床診療所及びⅡを算定する有床診療所）'!AB105</f>
        <v>0</v>
      </c>
      <c r="AC131" s="745"/>
      <c r="AD131" s="745"/>
      <c r="AE131" s="745"/>
      <c r="AF131" s="745"/>
      <c r="AG131" s="432" t="s">
        <v>291</v>
      </c>
    </row>
    <row r="132" spans="1:33" ht="16.149999999999999" hidden="1" customHeight="1" outlineLevel="1">
      <c r="A132" s="459" t="s">
        <v>497</v>
      </c>
      <c r="B132" s="436"/>
      <c r="C132" s="403"/>
      <c r="D132" s="403"/>
      <c r="E132" s="403"/>
      <c r="F132" s="403"/>
      <c r="G132" s="403"/>
      <c r="H132" s="403"/>
      <c r="I132" s="403"/>
      <c r="J132" s="403"/>
      <c r="K132" s="403"/>
      <c r="L132" s="403"/>
      <c r="M132" s="403"/>
      <c r="N132" s="403"/>
      <c r="O132" s="403"/>
      <c r="P132" s="403"/>
      <c r="Q132" s="403"/>
      <c r="R132" s="403"/>
      <c r="S132" s="403"/>
      <c r="T132" s="403"/>
      <c r="U132" s="403"/>
      <c r="V132" s="403"/>
      <c r="W132" s="403"/>
      <c r="X132" s="403"/>
      <c r="Y132" s="403"/>
      <c r="Z132" s="403"/>
      <c r="AA132" s="460"/>
      <c r="AB132" s="738">
        <f>'（別添）_計画書（無床診療所及びⅡを算定する有床診療所）'!AB106</f>
        <v>0</v>
      </c>
      <c r="AC132" s="738"/>
      <c r="AD132" s="738"/>
      <c r="AE132" s="738"/>
      <c r="AF132" s="738"/>
      <c r="AG132" s="461" t="s">
        <v>270</v>
      </c>
    </row>
    <row r="133" spans="1:33" ht="16.149999999999999" hidden="1" customHeight="1" outlineLevel="1">
      <c r="A133" s="459" t="s">
        <v>498</v>
      </c>
      <c r="B133" s="397"/>
      <c r="C133" s="397"/>
      <c r="D133" s="397"/>
      <c r="E133" s="397"/>
      <c r="F133" s="397"/>
      <c r="G133" s="397"/>
      <c r="H133" s="397"/>
      <c r="I133" s="397"/>
      <c r="J133" s="397"/>
      <c r="K133" s="397"/>
      <c r="L133" s="397"/>
      <c r="M133" s="397"/>
      <c r="N133" s="397"/>
      <c r="O133" s="397"/>
      <c r="P133" s="397"/>
      <c r="Q133" s="397"/>
      <c r="R133" s="397"/>
      <c r="S133" s="397"/>
      <c r="T133" s="397"/>
      <c r="U133" s="397"/>
      <c r="V133" s="397"/>
      <c r="W133" s="397"/>
      <c r="X133" s="397"/>
      <c r="Y133" s="397"/>
      <c r="Z133" s="397"/>
      <c r="AA133" s="397"/>
      <c r="AB133" s="739"/>
      <c r="AC133" s="739"/>
      <c r="AD133" s="739"/>
      <c r="AE133" s="739"/>
      <c r="AF133" s="739"/>
      <c r="AG133" s="425" t="s">
        <v>270</v>
      </c>
    </row>
    <row r="134" spans="1:33" ht="16.149999999999999" hidden="1" customHeight="1" outlineLevel="1">
      <c r="A134" s="405" t="s">
        <v>1700</v>
      </c>
      <c r="B134" s="406"/>
      <c r="C134" s="406"/>
      <c r="D134" s="406"/>
      <c r="E134" s="406"/>
      <c r="F134" s="406"/>
      <c r="G134" s="406"/>
      <c r="H134" s="406"/>
      <c r="I134" s="406"/>
      <c r="J134" s="406"/>
      <c r="K134" s="406"/>
      <c r="L134" s="406"/>
      <c r="M134" s="406"/>
      <c r="N134" s="406"/>
      <c r="O134" s="406"/>
      <c r="P134" s="406"/>
      <c r="Q134" s="406"/>
      <c r="R134" s="406"/>
      <c r="S134" s="406"/>
      <c r="T134" s="406"/>
      <c r="U134" s="406"/>
      <c r="V134" s="406"/>
      <c r="W134" s="406"/>
      <c r="X134" s="406"/>
      <c r="Y134" s="406"/>
      <c r="Z134" s="406"/>
      <c r="AA134" s="406"/>
      <c r="AB134" s="740">
        <f>AB133-AB132</f>
        <v>0</v>
      </c>
      <c r="AC134" s="740"/>
      <c r="AD134" s="740"/>
      <c r="AE134" s="740"/>
      <c r="AF134" s="740"/>
      <c r="AG134" s="425" t="s">
        <v>270</v>
      </c>
    </row>
    <row r="135" spans="1:33" ht="16.149999999999999" hidden="1" customHeight="1" outlineLevel="1">
      <c r="A135" s="402"/>
      <c r="B135" s="404" t="s">
        <v>478</v>
      </c>
      <c r="C135" s="410"/>
      <c r="D135" s="410"/>
      <c r="E135" s="410"/>
      <c r="F135" s="410"/>
      <c r="G135" s="410"/>
      <c r="H135" s="410"/>
      <c r="I135" s="410"/>
      <c r="J135" s="410"/>
      <c r="K135" s="410"/>
      <c r="L135" s="410"/>
      <c r="M135" s="410"/>
      <c r="N135" s="410"/>
      <c r="O135" s="410"/>
      <c r="P135" s="410"/>
      <c r="Q135" s="410"/>
      <c r="R135" s="410"/>
      <c r="S135" s="410"/>
      <c r="T135" s="410"/>
      <c r="U135" s="410"/>
      <c r="V135" s="410"/>
      <c r="W135" s="410"/>
      <c r="X135" s="410"/>
      <c r="Y135" s="410"/>
      <c r="Z135" s="410"/>
      <c r="AA135" s="410"/>
      <c r="AB135" s="741"/>
      <c r="AC135" s="741"/>
      <c r="AD135" s="741"/>
      <c r="AE135" s="741"/>
      <c r="AF135" s="741"/>
      <c r="AG135" s="454" t="s">
        <v>270</v>
      </c>
    </row>
    <row r="136" spans="1:33" ht="16.149999999999999" hidden="1" customHeight="1" outlineLevel="1" thickBot="1">
      <c r="A136" s="407"/>
      <c r="B136" s="462" t="s">
        <v>479</v>
      </c>
      <c r="C136" s="410"/>
      <c r="D136" s="410"/>
      <c r="E136" s="410"/>
      <c r="F136" s="410"/>
      <c r="G136" s="410"/>
      <c r="H136" s="410"/>
      <c r="I136" s="410"/>
      <c r="J136" s="410"/>
      <c r="K136" s="410"/>
      <c r="L136" s="410"/>
      <c r="M136" s="410"/>
      <c r="N136" s="410"/>
      <c r="O136" s="410"/>
      <c r="P136" s="410"/>
      <c r="Q136" s="410"/>
      <c r="R136" s="410"/>
      <c r="S136" s="410"/>
      <c r="T136" s="410"/>
      <c r="U136" s="410"/>
      <c r="V136" s="410"/>
      <c r="W136" s="410"/>
      <c r="X136" s="410"/>
      <c r="Y136" s="410"/>
      <c r="Z136" s="410"/>
      <c r="AA136" s="410"/>
      <c r="AB136" s="742"/>
      <c r="AC136" s="742"/>
      <c r="AD136" s="742"/>
      <c r="AE136" s="742"/>
      <c r="AF136" s="742"/>
      <c r="AG136" s="454" t="s">
        <v>297</v>
      </c>
    </row>
    <row r="137" spans="1:33" ht="16.350000000000001" hidden="1" customHeight="1" outlineLevel="1" thickTop="1" thickBot="1">
      <c r="A137" s="463"/>
      <c r="B137" s="464" t="s">
        <v>480</v>
      </c>
      <c r="C137" s="465"/>
      <c r="D137" s="465"/>
      <c r="E137" s="465"/>
      <c r="F137" s="465"/>
      <c r="G137" s="465"/>
      <c r="H137" s="465"/>
      <c r="I137" s="465"/>
      <c r="J137" s="465"/>
      <c r="K137" s="465"/>
      <c r="L137" s="465"/>
      <c r="M137" s="465"/>
      <c r="N137" s="465"/>
      <c r="O137" s="465"/>
      <c r="P137" s="465"/>
      <c r="Q137" s="465"/>
      <c r="R137" s="465"/>
      <c r="S137" s="465"/>
      <c r="T137" s="465"/>
      <c r="U137" s="465"/>
      <c r="V137" s="465"/>
      <c r="W137" s="465"/>
      <c r="X137" s="465"/>
      <c r="Y137" s="465"/>
      <c r="Z137" s="465"/>
      <c r="AA137" s="465"/>
      <c r="AB137" s="743">
        <f>IFERROR(AB136/AB132*100,0)</f>
        <v>0</v>
      </c>
      <c r="AC137" s="743"/>
      <c r="AD137" s="743"/>
      <c r="AE137" s="743"/>
      <c r="AF137" s="743"/>
      <c r="AG137" s="466" t="s">
        <v>299</v>
      </c>
    </row>
    <row r="138" spans="1:33" ht="16.350000000000001" hidden="1" customHeight="1" outlineLevel="1"/>
    <row r="139" spans="1:33" ht="16.350000000000001" customHeight="1" collapsed="1">
      <c r="A139" s="64" t="s">
        <v>340</v>
      </c>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c r="AB139" s="65"/>
      <c r="AC139" s="65"/>
      <c r="AD139" s="65"/>
      <c r="AE139" s="65"/>
      <c r="AF139" s="65"/>
      <c r="AG139" s="131"/>
    </row>
    <row r="140" spans="1:33" ht="16.350000000000001" customHeight="1">
      <c r="A140" s="475" t="s">
        <v>1706</v>
      </c>
      <c r="B140" s="65"/>
      <c r="C140" s="65"/>
      <c r="D140" s="65"/>
      <c r="E140" s="65"/>
      <c r="F140" s="65"/>
      <c r="G140" s="65"/>
      <c r="H140" s="65"/>
      <c r="I140" s="65"/>
      <c r="J140" s="65"/>
      <c r="K140" s="65"/>
      <c r="L140" s="65"/>
      <c r="M140" s="65"/>
      <c r="N140" s="65"/>
      <c r="O140" s="65"/>
      <c r="P140" s="65"/>
      <c r="Q140" s="65"/>
      <c r="R140" s="65"/>
      <c r="S140" s="65"/>
      <c r="T140" s="65"/>
      <c r="U140" s="65"/>
      <c r="V140" s="65"/>
      <c r="W140" s="65"/>
      <c r="X140" s="65"/>
      <c r="Y140" s="65"/>
      <c r="Z140" s="65"/>
      <c r="AA140" s="65"/>
      <c r="AB140" s="65"/>
      <c r="AC140" s="65"/>
      <c r="AD140" s="65"/>
      <c r="AE140" s="65"/>
      <c r="AF140" s="65"/>
      <c r="AG140" s="131"/>
    </row>
    <row r="141" spans="1:33" ht="16.350000000000001" customHeight="1">
      <c r="A141" s="475"/>
      <c r="B141" s="476"/>
      <c r="C141" s="65" t="s">
        <v>1688</v>
      </c>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c r="AB141" s="65"/>
      <c r="AC141" s="65"/>
      <c r="AD141" s="65"/>
      <c r="AE141" s="65"/>
      <c r="AF141" s="65"/>
      <c r="AG141" s="131"/>
    </row>
    <row r="142" spans="1:33" ht="16.350000000000001" customHeight="1">
      <c r="A142" s="475"/>
      <c r="B142" s="476"/>
      <c r="C142" s="65" t="s">
        <v>1689</v>
      </c>
      <c r="D142" s="65"/>
      <c r="E142" s="65"/>
      <c r="F142" s="65"/>
      <c r="G142" s="65"/>
      <c r="H142" s="65"/>
      <c r="I142" s="65"/>
      <c r="J142" s="65"/>
      <c r="K142" s="65"/>
      <c r="L142" s="65"/>
      <c r="M142" s="65"/>
      <c r="N142" s="65"/>
      <c r="O142" s="65"/>
      <c r="P142" s="65"/>
      <c r="Q142" s="65"/>
      <c r="R142" s="65"/>
      <c r="S142" s="65"/>
      <c r="T142" s="65"/>
      <c r="U142" s="65"/>
      <c r="V142" s="65"/>
      <c r="W142" s="65"/>
      <c r="X142" s="65"/>
      <c r="Y142" s="65"/>
      <c r="Z142" s="65"/>
      <c r="AA142" s="65"/>
      <c r="AB142" s="65"/>
      <c r="AC142" s="65"/>
      <c r="AD142" s="65"/>
      <c r="AE142" s="65"/>
      <c r="AF142" s="65"/>
      <c r="AG142" s="131"/>
    </row>
    <row r="143" spans="1:33" ht="16.350000000000001" customHeight="1">
      <c r="A143" s="47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c r="AB143" s="65"/>
      <c r="AC143" s="65"/>
      <c r="AD143" s="65"/>
      <c r="AE143" s="65"/>
      <c r="AF143" s="65"/>
      <c r="AG143" s="131"/>
    </row>
    <row r="144" spans="1:33" ht="16.350000000000001" customHeight="1">
      <c r="A144" s="480" t="s">
        <v>1564</v>
      </c>
      <c r="B144" s="65" t="s">
        <v>1690</v>
      </c>
      <c r="C144" s="65"/>
      <c r="D144" s="65"/>
      <c r="E144" s="65"/>
      <c r="F144" s="65"/>
      <c r="G144" s="65"/>
      <c r="H144" s="65"/>
      <c r="I144" s="65"/>
      <c r="J144" s="65"/>
      <c r="K144" s="65"/>
      <c r="L144" s="65"/>
      <c r="M144" s="65"/>
      <c r="N144" s="65"/>
      <c r="O144" s="65"/>
      <c r="P144" s="65"/>
      <c r="Q144" s="65"/>
      <c r="R144" s="65"/>
      <c r="S144" s="65"/>
      <c r="T144" s="65"/>
      <c r="U144" s="65"/>
      <c r="V144" s="65"/>
      <c r="W144" s="65"/>
      <c r="X144" s="65"/>
      <c r="Y144" s="65"/>
      <c r="Z144" s="65"/>
      <c r="AA144" s="65"/>
      <c r="AB144" s="479"/>
      <c r="AC144" s="478"/>
      <c r="AD144" s="477"/>
      <c r="AE144" s="477"/>
      <c r="AF144" s="477"/>
      <c r="AG144" s="131"/>
    </row>
    <row r="145" spans="1:35" ht="16.149999999999999" customHeight="1" thickBot="1">
      <c r="A145" s="64" t="s">
        <v>1704</v>
      </c>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3"/>
      <c r="AB145" s="653"/>
      <c r="AC145" s="653"/>
      <c r="AD145" s="653"/>
      <c r="AE145" s="653"/>
      <c r="AF145" s="653"/>
      <c r="AG145" s="653"/>
      <c r="AH145" s="204"/>
      <c r="AI145" s="204"/>
    </row>
    <row r="146" spans="1:35" ht="16.149999999999999" customHeight="1">
      <c r="A146" s="114" t="s">
        <v>1679</v>
      </c>
      <c r="B146" s="67"/>
      <c r="C146" s="67"/>
      <c r="D146" s="67"/>
      <c r="E146" s="67"/>
      <c r="F146" s="67"/>
      <c r="G146" s="67"/>
      <c r="H146" s="67"/>
      <c r="I146" s="67"/>
      <c r="J146" s="67"/>
      <c r="K146" s="67"/>
      <c r="L146" s="67"/>
      <c r="M146" s="67"/>
      <c r="N146" s="67"/>
      <c r="O146" s="67"/>
      <c r="P146" s="67"/>
      <c r="Q146" s="67"/>
      <c r="R146" s="67"/>
      <c r="S146" s="67"/>
      <c r="T146" s="67"/>
      <c r="U146" s="67"/>
      <c r="V146" s="67"/>
      <c r="W146" s="67"/>
      <c r="X146" s="67"/>
      <c r="Y146" s="67"/>
      <c r="Z146" s="67"/>
      <c r="AA146" s="80"/>
      <c r="AB146" s="634"/>
      <c r="AC146" s="634"/>
      <c r="AD146" s="634"/>
      <c r="AE146" s="634"/>
      <c r="AF146" s="634"/>
      <c r="AG146" s="82" t="s">
        <v>291</v>
      </c>
      <c r="AH146" s="194"/>
      <c r="AI146" s="194"/>
    </row>
    <row r="147" spans="1:35" ht="16.149999999999999" hidden="1" customHeight="1" outlineLevel="1">
      <c r="A147" s="416" t="s">
        <v>499</v>
      </c>
      <c r="B147" s="417"/>
      <c r="C147" s="417"/>
      <c r="D147" s="417"/>
      <c r="E147" s="417"/>
      <c r="F147" s="417"/>
      <c r="G147" s="417"/>
      <c r="H147" s="417"/>
      <c r="I147" s="417"/>
      <c r="J147" s="417"/>
      <c r="K147" s="417"/>
      <c r="L147" s="417"/>
      <c r="M147" s="417"/>
      <c r="N147" s="417"/>
      <c r="O147" s="417"/>
      <c r="P147" s="417"/>
      <c r="Q147" s="417"/>
      <c r="R147" s="417"/>
      <c r="S147" s="417"/>
      <c r="T147" s="417"/>
      <c r="U147" s="417"/>
      <c r="V147" s="417"/>
      <c r="W147" s="417"/>
      <c r="X147" s="417"/>
      <c r="Y147" s="417"/>
      <c r="Z147" s="417"/>
      <c r="AA147" s="418"/>
      <c r="AB147" s="734"/>
      <c r="AC147" s="734"/>
      <c r="AD147" s="734"/>
      <c r="AE147" s="734"/>
      <c r="AF147" s="734"/>
      <c r="AG147" s="419" t="s">
        <v>270</v>
      </c>
      <c r="AH147" s="194"/>
      <c r="AI147" s="194"/>
    </row>
    <row r="148" spans="1:35" ht="16.149999999999999" hidden="1" customHeight="1" outlineLevel="1" collapsed="1">
      <c r="A148" s="103" t="s">
        <v>1678</v>
      </c>
      <c r="B148" s="68"/>
      <c r="C148" s="68"/>
      <c r="D148" s="68"/>
      <c r="E148" s="68"/>
      <c r="F148" s="68"/>
      <c r="G148" s="68"/>
      <c r="H148" s="68"/>
      <c r="I148" s="68"/>
      <c r="J148" s="68"/>
      <c r="K148" s="68"/>
      <c r="L148" s="68"/>
      <c r="M148" s="68"/>
      <c r="N148" s="68"/>
      <c r="O148" s="68"/>
      <c r="P148" s="68"/>
      <c r="Q148" s="68"/>
      <c r="R148" s="68"/>
      <c r="S148" s="68"/>
      <c r="T148" s="68"/>
      <c r="U148" s="68"/>
      <c r="V148" s="68"/>
      <c r="W148" s="68"/>
      <c r="X148" s="68"/>
      <c r="Y148" s="68"/>
      <c r="Z148" s="68"/>
      <c r="AA148" s="81"/>
      <c r="AB148" s="735"/>
      <c r="AC148" s="735"/>
      <c r="AD148" s="735"/>
      <c r="AE148" s="735"/>
      <c r="AF148" s="735"/>
      <c r="AG148" s="120" t="s">
        <v>270</v>
      </c>
    </row>
    <row r="149" spans="1:35" ht="16.149999999999999" hidden="1" customHeight="1" outlineLevel="1">
      <c r="A149" s="416" t="s">
        <v>500</v>
      </c>
      <c r="B149" s="420"/>
      <c r="C149" s="420"/>
      <c r="D149" s="420"/>
      <c r="E149" s="420"/>
      <c r="F149" s="420"/>
      <c r="G149" s="420"/>
      <c r="H149" s="420"/>
      <c r="I149" s="420"/>
      <c r="J149" s="420"/>
      <c r="K149" s="420"/>
      <c r="L149" s="420"/>
      <c r="M149" s="420"/>
      <c r="N149" s="420"/>
      <c r="O149" s="420"/>
      <c r="P149" s="420"/>
      <c r="Q149" s="420"/>
      <c r="R149" s="420"/>
      <c r="S149" s="420"/>
      <c r="T149" s="420"/>
      <c r="U149" s="420"/>
      <c r="V149" s="420"/>
      <c r="W149" s="420"/>
      <c r="X149" s="420"/>
      <c r="Y149" s="420"/>
      <c r="Z149" s="420"/>
      <c r="AA149" s="420"/>
      <c r="AB149" s="736"/>
      <c r="AC149" s="736"/>
      <c r="AD149" s="736"/>
      <c r="AE149" s="736"/>
      <c r="AF149" s="736"/>
      <c r="AG149" s="421" t="s">
        <v>270</v>
      </c>
    </row>
    <row r="150" spans="1:35" ht="16.149999999999999" customHeight="1" collapsed="1">
      <c r="A150" s="103" t="s">
        <v>1680</v>
      </c>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626"/>
      <c r="AC150" s="626"/>
      <c r="AD150" s="626"/>
      <c r="AE150" s="626"/>
      <c r="AF150" s="626"/>
      <c r="AG150" s="132" t="s">
        <v>270</v>
      </c>
    </row>
    <row r="151" spans="1:35" ht="16.149999999999999" hidden="1" customHeight="1" outlineLevel="1">
      <c r="A151" s="422" t="s">
        <v>1701</v>
      </c>
      <c r="B151" s="423"/>
      <c r="C151" s="423"/>
      <c r="D151" s="423"/>
      <c r="E151" s="423"/>
      <c r="F151" s="423"/>
      <c r="G151" s="423"/>
      <c r="H151" s="423"/>
      <c r="I151" s="423"/>
      <c r="J151" s="423"/>
      <c r="K151" s="423"/>
      <c r="L151" s="423"/>
      <c r="M151" s="423"/>
      <c r="N151" s="423"/>
      <c r="O151" s="423"/>
      <c r="P151" s="423"/>
      <c r="Q151" s="423"/>
      <c r="R151" s="423"/>
      <c r="S151" s="423"/>
      <c r="T151" s="423"/>
      <c r="U151" s="423"/>
      <c r="V151" s="423"/>
      <c r="W151" s="423"/>
      <c r="X151" s="423"/>
      <c r="Y151" s="423"/>
      <c r="Z151" s="423"/>
      <c r="AA151" s="423"/>
      <c r="AB151" s="737"/>
      <c r="AC151" s="737"/>
      <c r="AD151" s="737"/>
      <c r="AE151" s="737"/>
      <c r="AF151" s="737"/>
      <c r="AG151" s="421" t="s">
        <v>270</v>
      </c>
    </row>
    <row r="152" spans="1:35" ht="16.149999999999999" customHeight="1" collapsed="1" thickBot="1">
      <c r="A152" s="107" t="s">
        <v>1693</v>
      </c>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682"/>
      <c r="AC152" s="682"/>
      <c r="AD152" s="682"/>
      <c r="AE152" s="682"/>
      <c r="AF152" s="682"/>
      <c r="AG152" s="132" t="s">
        <v>270</v>
      </c>
    </row>
    <row r="153" spans="1:35" ht="16.149999999999999" hidden="1" customHeight="1" outlineLevel="1">
      <c r="A153" s="95"/>
      <c r="B153" s="96" t="s">
        <v>1674</v>
      </c>
      <c r="C153" s="108"/>
      <c r="D153" s="108"/>
      <c r="E153" s="108"/>
      <c r="F153" s="108"/>
      <c r="G153" s="108"/>
      <c r="H153" s="108"/>
      <c r="I153" s="108"/>
      <c r="J153" s="108"/>
      <c r="K153" s="108"/>
      <c r="L153" s="108"/>
      <c r="M153" s="108"/>
      <c r="N153" s="108"/>
      <c r="O153" s="108"/>
      <c r="P153" s="108"/>
      <c r="Q153" s="108"/>
      <c r="R153" s="108"/>
      <c r="S153" s="108"/>
      <c r="T153" s="108"/>
      <c r="U153" s="108"/>
      <c r="V153" s="108"/>
      <c r="W153" s="108"/>
      <c r="X153" s="108"/>
      <c r="Y153" s="108"/>
      <c r="Z153" s="108"/>
      <c r="AA153" s="108"/>
      <c r="AB153" s="626">
        <v>0</v>
      </c>
      <c r="AC153" s="626"/>
      <c r="AD153" s="626"/>
      <c r="AE153" s="626"/>
      <c r="AF153" s="626"/>
      <c r="AG153" s="135" t="s">
        <v>270</v>
      </c>
    </row>
    <row r="154" spans="1:35" ht="16.149999999999999" hidden="1" customHeight="1" outlineLevel="1" thickBot="1">
      <c r="A154" s="97"/>
      <c r="B154" s="109" t="s">
        <v>1675</v>
      </c>
      <c r="C154" s="108"/>
      <c r="D154" s="108"/>
      <c r="E154" s="108"/>
      <c r="F154" s="108"/>
      <c r="G154" s="108"/>
      <c r="H154" s="108"/>
      <c r="I154" s="108"/>
      <c r="J154" s="108"/>
      <c r="K154" s="108"/>
      <c r="L154" s="108"/>
      <c r="M154" s="108"/>
      <c r="N154" s="108"/>
      <c r="O154" s="108"/>
      <c r="P154" s="108"/>
      <c r="Q154" s="108"/>
      <c r="R154" s="108"/>
      <c r="S154" s="108"/>
      <c r="T154" s="108"/>
      <c r="U154" s="108"/>
      <c r="V154" s="108"/>
      <c r="W154" s="108"/>
      <c r="X154" s="108"/>
      <c r="Y154" s="108"/>
      <c r="Z154" s="108"/>
      <c r="AA154" s="108"/>
      <c r="AB154" s="732">
        <f>AB152</f>
        <v>0</v>
      </c>
      <c r="AC154" s="732"/>
      <c r="AD154" s="732"/>
      <c r="AE154" s="732"/>
      <c r="AF154" s="732"/>
      <c r="AG154" s="135" t="s">
        <v>297</v>
      </c>
    </row>
    <row r="155" spans="1:35" ht="16.350000000000001" customHeight="1" collapsed="1" thickTop="1" thickBot="1">
      <c r="A155" s="98"/>
      <c r="B155" s="110" t="s">
        <v>1687</v>
      </c>
      <c r="C155" s="111"/>
      <c r="D155" s="111"/>
      <c r="E155" s="111"/>
      <c r="F155" s="111"/>
      <c r="G155" s="111"/>
      <c r="H155" s="111"/>
      <c r="I155" s="111"/>
      <c r="J155" s="111"/>
      <c r="K155" s="111"/>
      <c r="L155" s="111"/>
      <c r="M155" s="111"/>
      <c r="N155" s="111"/>
      <c r="O155" s="111"/>
      <c r="P155" s="111"/>
      <c r="Q155" s="111"/>
      <c r="R155" s="111"/>
      <c r="S155" s="111"/>
      <c r="T155" s="111"/>
      <c r="U155" s="111"/>
      <c r="V155" s="111"/>
      <c r="W155" s="111"/>
      <c r="X155" s="111"/>
      <c r="Y155" s="111"/>
      <c r="Z155" s="111"/>
      <c r="AA155" s="111"/>
      <c r="AB155" s="733">
        <f>IFERROR(AB154/AB148*100,0)</f>
        <v>0</v>
      </c>
      <c r="AC155" s="733"/>
      <c r="AD155" s="733"/>
      <c r="AE155" s="733"/>
      <c r="AF155" s="733"/>
      <c r="AG155" s="136" t="s">
        <v>299</v>
      </c>
    </row>
    <row r="156" spans="1:35" ht="16.350000000000001" customHeight="1">
      <c r="A156" s="65"/>
      <c r="B156" s="65"/>
      <c r="C156" s="65"/>
      <c r="D156" s="65"/>
      <c r="E156" s="65"/>
      <c r="F156" s="65"/>
      <c r="G156" s="65"/>
      <c r="H156" s="65"/>
      <c r="I156" s="65"/>
      <c r="J156" s="65"/>
      <c r="K156" s="65"/>
      <c r="L156" s="65"/>
      <c r="M156" s="65"/>
      <c r="N156" s="65"/>
      <c r="O156" s="65"/>
      <c r="P156" s="65"/>
      <c r="Q156" s="65"/>
      <c r="R156" s="65"/>
      <c r="S156" s="65"/>
      <c r="T156" s="65"/>
      <c r="U156" s="65"/>
      <c r="V156" s="65"/>
      <c r="W156" s="65"/>
      <c r="X156" s="65"/>
      <c r="Y156" s="65"/>
      <c r="Z156" s="65"/>
      <c r="AA156" s="65"/>
      <c r="AB156" s="65"/>
      <c r="AC156" s="65"/>
      <c r="AD156" s="65"/>
      <c r="AE156" s="65"/>
      <c r="AF156" s="65"/>
      <c r="AG156" s="131"/>
    </row>
    <row r="157" spans="1:35" ht="16.149999999999999" customHeight="1" thickBot="1">
      <c r="A157" s="64" t="s">
        <v>1705</v>
      </c>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3"/>
      <c r="AB157" s="653"/>
      <c r="AC157" s="653"/>
      <c r="AD157" s="653"/>
      <c r="AE157" s="653"/>
      <c r="AF157" s="653"/>
      <c r="AG157" s="653"/>
      <c r="AH157" s="204"/>
      <c r="AI157" s="204"/>
    </row>
    <row r="158" spans="1:35" ht="16.149999999999999" customHeight="1">
      <c r="A158" s="114" t="s">
        <v>1681</v>
      </c>
      <c r="B158" s="67"/>
      <c r="C158" s="67"/>
      <c r="D158" s="67"/>
      <c r="E158" s="67"/>
      <c r="F158" s="67"/>
      <c r="G158" s="67"/>
      <c r="H158" s="67"/>
      <c r="I158" s="67"/>
      <c r="J158" s="67"/>
      <c r="K158" s="67"/>
      <c r="L158" s="67"/>
      <c r="M158" s="67"/>
      <c r="N158" s="67"/>
      <c r="O158" s="67"/>
      <c r="P158" s="67"/>
      <c r="Q158" s="67"/>
      <c r="R158" s="67"/>
      <c r="S158" s="67"/>
      <c r="T158" s="67"/>
      <c r="U158" s="67"/>
      <c r="V158" s="67"/>
      <c r="W158" s="67"/>
      <c r="X158" s="67"/>
      <c r="Y158" s="67"/>
      <c r="Z158" s="67"/>
      <c r="AA158" s="80"/>
      <c r="AB158" s="634"/>
      <c r="AC158" s="634"/>
      <c r="AD158" s="634"/>
      <c r="AE158" s="634"/>
      <c r="AF158" s="634"/>
      <c r="AG158" s="82" t="s">
        <v>291</v>
      </c>
      <c r="AH158" s="194"/>
      <c r="AI158" s="194"/>
    </row>
    <row r="159" spans="1:35" ht="16.149999999999999" hidden="1" customHeight="1" outlineLevel="1">
      <c r="A159" s="416" t="s">
        <v>502</v>
      </c>
      <c r="B159" s="417"/>
      <c r="C159" s="417"/>
      <c r="D159" s="417"/>
      <c r="E159" s="417"/>
      <c r="F159" s="417"/>
      <c r="G159" s="417"/>
      <c r="H159" s="417"/>
      <c r="I159" s="417"/>
      <c r="J159" s="417"/>
      <c r="K159" s="417"/>
      <c r="L159" s="417"/>
      <c r="M159" s="417"/>
      <c r="N159" s="417"/>
      <c r="O159" s="417"/>
      <c r="P159" s="417"/>
      <c r="Q159" s="417"/>
      <c r="R159" s="417"/>
      <c r="S159" s="417"/>
      <c r="T159" s="417"/>
      <c r="U159" s="417"/>
      <c r="V159" s="417"/>
      <c r="W159" s="417"/>
      <c r="X159" s="417"/>
      <c r="Y159" s="417"/>
      <c r="Z159" s="417"/>
      <c r="AA159" s="418"/>
      <c r="AB159" s="734"/>
      <c r="AC159" s="734"/>
      <c r="AD159" s="734"/>
      <c r="AE159" s="734"/>
      <c r="AF159" s="734"/>
      <c r="AG159" s="419" t="s">
        <v>270</v>
      </c>
      <c r="AH159" s="194"/>
      <c r="AI159" s="194"/>
    </row>
    <row r="160" spans="1:35" ht="16.149999999999999" hidden="1" customHeight="1" outlineLevel="1" collapsed="1">
      <c r="A160" s="103" t="s">
        <v>1682</v>
      </c>
      <c r="B160" s="68"/>
      <c r="C160" s="68"/>
      <c r="D160" s="68"/>
      <c r="E160" s="68"/>
      <c r="F160" s="68"/>
      <c r="G160" s="68"/>
      <c r="H160" s="68"/>
      <c r="I160" s="68"/>
      <c r="J160" s="68"/>
      <c r="K160" s="68"/>
      <c r="L160" s="68"/>
      <c r="M160" s="68"/>
      <c r="N160" s="68"/>
      <c r="O160" s="68"/>
      <c r="P160" s="68"/>
      <c r="Q160" s="68"/>
      <c r="R160" s="68"/>
      <c r="S160" s="68"/>
      <c r="T160" s="68"/>
      <c r="U160" s="68"/>
      <c r="V160" s="68"/>
      <c r="W160" s="68"/>
      <c r="X160" s="68"/>
      <c r="Y160" s="68"/>
      <c r="Z160" s="68"/>
      <c r="AA160" s="81"/>
      <c r="AB160" s="735"/>
      <c r="AC160" s="735"/>
      <c r="AD160" s="735"/>
      <c r="AE160" s="735"/>
      <c r="AF160" s="735"/>
      <c r="AG160" s="120" t="s">
        <v>270</v>
      </c>
    </row>
    <row r="161" spans="1:34" ht="16.149999999999999" hidden="1" customHeight="1" outlineLevel="1">
      <c r="A161" s="416" t="s">
        <v>503</v>
      </c>
      <c r="B161" s="420"/>
      <c r="C161" s="420"/>
      <c r="D161" s="420"/>
      <c r="E161" s="420"/>
      <c r="F161" s="420"/>
      <c r="G161" s="420"/>
      <c r="H161" s="420"/>
      <c r="I161" s="420"/>
      <c r="J161" s="420"/>
      <c r="K161" s="420"/>
      <c r="L161" s="420"/>
      <c r="M161" s="420"/>
      <c r="N161" s="420"/>
      <c r="O161" s="420"/>
      <c r="P161" s="420"/>
      <c r="Q161" s="420"/>
      <c r="R161" s="420"/>
      <c r="S161" s="420"/>
      <c r="T161" s="420"/>
      <c r="U161" s="420"/>
      <c r="V161" s="420"/>
      <c r="W161" s="420"/>
      <c r="X161" s="420"/>
      <c r="Y161" s="420"/>
      <c r="Z161" s="420"/>
      <c r="AA161" s="420"/>
      <c r="AB161" s="736"/>
      <c r="AC161" s="736"/>
      <c r="AD161" s="736"/>
      <c r="AE161" s="736"/>
      <c r="AF161" s="736"/>
      <c r="AG161" s="421" t="s">
        <v>270</v>
      </c>
    </row>
    <row r="162" spans="1:34" ht="16.149999999999999" customHeight="1" collapsed="1">
      <c r="A162" s="103" t="s">
        <v>1685</v>
      </c>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626"/>
      <c r="AC162" s="626"/>
      <c r="AD162" s="626"/>
      <c r="AE162" s="626"/>
      <c r="AF162" s="626"/>
      <c r="AG162" s="132" t="s">
        <v>270</v>
      </c>
    </row>
    <row r="163" spans="1:34" ht="16.149999999999999" hidden="1" customHeight="1" outlineLevel="1">
      <c r="A163" s="422" t="s">
        <v>1702</v>
      </c>
      <c r="B163" s="423"/>
      <c r="C163" s="423"/>
      <c r="D163" s="423"/>
      <c r="E163" s="423"/>
      <c r="F163" s="423"/>
      <c r="G163" s="423"/>
      <c r="H163" s="423"/>
      <c r="I163" s="423"/>
      <c r="J163" s="423"/>
      <c r="K163" s="423"/>
      <c r="L163" s="423"/>
      <c r="M163" s="423"/>
      <c r="N163" s="423"/>
      <c r="O163" s="423"/>
      <c r="P163" s="423"/>
      <c r="Q163" s="423"/>
      <c r="R163" s="423"/>
      <c r="S163" s="423"/>
      <c r="T163" s="423"/>
      <c r="U163" s="423"/>
      <c r="V163" s="423"/>
      <c r="W163" s="423"/>
      <c r="X163" s="423"/>
      <c r="Y163" s="423"/>
      <c r="Z163" s="423"/>
      <c r="AA163" s="423"/>
      <c r="AB163" s="737"/>
      <c r="AC163" s="737"/>
      <c r="AD163" s="737"/>
      <c r="AE163" s="737"/>
      <c r="AF163" s="737"/>
      <c r="AG163" s="421" t="s">
        <v>270</v>
      </c>
    </row>
    <row r="164" spans="1:34" ht="16.149999999999999" customHeight="1" collapsed="1" thickBot="1">
      <c r="A164" s="107" t="s">
        <v>1694</v>
      </c>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682"/>
      <c r="AC164" s="682"/>
      <c r="AD164" s="682"/>
      <c r="AE164" s="682"/>
      <c r="AF164" s="682"/>
      <c r="AG164" s="132" t="s">
        <v>270</v>
      </c>
    </row>
    <row r="165" spans="1:34" ht="16.149999999999999" hidden="1" customHeight="1" outlineLevel="1">
      <c r="A165" s="95"/>
      <c r="B165" s="96" t="s">
        <v>1683</v>
      </c>
      <c r="C165" s="108"/>
      <c r="D165" s="108"/>
      <c r="E165" s="108"/>
      <c r="F165" s="108"/>
      <c r="G165" s="108"/>
      <c r="H165" s="108"/>
      <c r="I165" s="108"/>
      <c r="J165" s="108"/>
      <c r="K165" s="108"/>
      <c r="L165" s="108"/>
      <c r="M165" s="108"/>
      <c r="N165" s="108"/>
      <c r="O165" s="108"/>
      <c r="P165" s="108"/>
      <c r="Q165" s="108"/>
      <c r="R165" s="108"/>
      <c r="S165" s="108"/>
      <c r="T165" s="108"/>
      <c r="U165" s="108"/>
      <c r="V165" s="108"/>
      <c r="W165" s="108"/>
      <c r="X165" s="108"/>
      <c r="Y165" s="108"/>
      <c r="Z165" s="108"/>
      <c r="AA165" s="108"/>
      <c r="AB165" s="626">
        <v>0</v>
      </c>
      <c r="AC165" s="626"/>
      <c r="AD165" s="626"/>
      <c r="AE165" s="626"/>
      <c r="AF165" s="626"/>
      <c r="AG165" s="135" t="s">
        <v>270</v>
      </c>
    </row>
    <row r="166" spans="1:34" ht="16.149999999999999" hidden="1" customHeight="1" outlineLevel="1" thickBot="1">
      <c r="A166" s="97"/>
      <c r="B166" s="109" t="s">
        <v>1684</v>
      </c>
      <c r="C166" s="108"/>
      <c r="D166" s="108"/>
      <c r="E166" s="108"/>
      <c r="F166" s="108"/>
      <c r="G166" s="108"/>
      <c r="H166" s="108"/>
      <c r="I166" s="108"/>
      <c r="J166" s="108"/>
      <c r="K166" s="108"/>
      <c r="L166" s="108"/>
      <c r="M166" s="108"/>
      <c r="N166" s="108"/>
      <c r="O166" s="108"/>
      <c r="P166" s="108"/>
      <c r="Q166" s="108"/>
      <c r="R166" s="108"/>
      <c r="S166" s="108"/>
      <c r="T166" s="108"/>
      <c r="U166" s="108"/>
      <c r="V166" s="108"/>
      <c r="W166" s="108"/>
      <c r="X166" s="108"/>
      <c r="Y166" s="108"/>
      <c r="Z166" s="108"/>
      <c r="AA166" s="108"/>
      <c r="AB166" s="732">
        <f>AB164</f>
        <v>0</v>
      </c>
      <c r="AC166" s="732"/>
      <c r="AD166" s="732"/>
      <c r="AE166" s="732"/>
      <c r="AF166" s="732"/>
      <c r="AG166" s="135" t="s">
        <v>297</v>
      </c>
    </row>
    <row r="167" spans="1:34" ht="16.350000000000001" customHeight="1" collapsed="1" thickTop="1" thickBot="1">
      <c r="A167" s="98"/>
      <c r="B167" s="110" t="s">
        <v>1759</v>
      </c>
      <c r="C167" s="111"/>
      <c r="D167" s="111"/>
      <c r="E167" s="111"/>
      <c r="F167" s="111"/>
      <c r="G167" s="111"/>
      <c r="H167" s="111"/>
      <c r="I167" s="111"/>
      <c r="J167" s="111"/>
      <c r="K167" s="111"/>
      <c r="L167" s="111"/>
      <c r="M167" s="111"/>
      <c r="N167" s="111"/>
      <c r="O167" s="111"/>
      <c r="P167" s="111"/>
      <c r="Q167" s="111"/>
      <c r="R167" s="111"/>
      <c r="S167" s="111"/>
      <c r="T167" s="111"/>
      <c r="U167" s="111"/>
      <c r="V167" s="111"/>
      <c r="W167" s="111"/>
      <c r="X167" s="111"/>
      <c r="Y167" s="111"/>
      <c r="Z167" s="111"/>
      <c r="AA167" s="111"/>
      <c r="AB167" s="733">
        <f>IFERROR(AB166/AB160*100,0)</f>
        <v>0</v>
      </c>
      <c r="AC167" s="733"/>
      <c r="AD167" s="733"/>
      <c r="AE167" s="733"/>
      <c r="AF167" s="733"/>
      <c r="AG167" s="136" t="s">
        <v>299</v>
      </c>
    </row>
    <row r="168" spans="1:34" ht="4.1500000000000004" customHeight="1">
      <c r="A168" s="49"/>
      <c r="B168" s="49"/>
      <c r="C168" s="49"/>
      <c r="D168" s="49"/>
      <c r="E168" s="49"/>
      <c r="F168" s="49"/>
      <c r="G168" s="49"/>
      <c r="H168" s="49"/>
      <c r="I168" s="49"/>
      <c r="J168" s="49"/>
      <c r="K168" s="49"/>
      <c r="L168" s="49"/>
      <c r="M168" s="49"/>
      <c r="N168" s="49"/>
      <c r="O168" s="49"/>
      <c r="P168" s="49"/>
      <c r="Q168" s="49"/>
      <c r="R168" s="49"/>
      <c r="S168" s="49"/>
      <c r="T168" s="49"/>
      <c r="U168" s="49"/>
      <c r="V168" s="49"/>
      <c r="W168" s="49"/>
      <c r="X168" s="49"/>
      <c r="Y168" s="49"/>
      <c r="Z168" s="49"/>
      <c r="AA168" s="49"/>
      <c r="AB168" s="49"/>
      <c r="AC168" s="49"/>
      <c r="AD168" s="49"/>
      <c r="AE168" s="49"/>
      <c r="AF168" s="49"/>
      <c r="AG168" s="19"/>
    </row>
    <row r="169" spans="1:34" ht="14.45" customHeight="1">
      <c r="A169" s="49" t="s">
        <v>485</v>
      </c>
      <c r="B169" s="49"/>
      <c r="C169" s="49"/>
      <c r="D169" s="49"/>
      <c r="E169" s="49"/>
      <c r="F169" s="49"/>
      <c r="G169" s="49"/>
      <c r="H169" s="49"/>
      <c r="I169" s="49"/>
      <c r="J169" s="49"/>
      <c r="K169" s="49"/>
      <c r="L169" s="49"/>
      <c r="M169" s="49"/>
      <c r="N169" s="49"/>
      <c r="O169" s="49"/>
      <c r="P169" s="49"/>
      <c r="Q169" s="49"/>
      <c r="R169" s="49"/>
      <c r="S169" s="49"/>
      <c r="T169" s="49"/>
      <c r="U169" s="49"/>
      <c r="V169" s="49"/>
      <c r="W169" s="49"/>
      <c r="X169" s="49"/>
      <c r="Y169" s="49"/>
      <c r="Z169" s="49"/>
      <c r="AA169" s="49"/>
      <c r="AB169" s="49"/>
      <c r="AC169" s="49"/>
      <c r="AD169" s="49"/>
      <c r="AE169" s="49"/>
      <c r="AF169" s="49"/>
      <c r="AG169" s="19"/>
    </row>
    <row r="170" spans="1:34">
      <c r="A170" s="49"/>
      <c r="B170" s="49"/>
      <c r="C170" s="49"/>
      <c r="D170" s="49"/>
      <c r="E170" s="49"/>
      <c r="F170" s="49"/>
      <c r="G170" s="49"/>
      <c r="H170" s="49"/>
      <c r="I170" s="49"/>
      <c r="J170" s="49"/>
      <c r="K170" s="49"/>
      <c r="L170" s="49"/>
      <c r="M170" s="49"/>
      <c r="N170" s="49"/>
      <c r="O170" s="49"/>
      <c r="P170" s="49"/>
      <c r="Q170" s="49"/>
      <c r="R170" s="49"/>
      <c r="S170" s="49"/>
      <c r="T170" s="49"/>
      <c r="U170" s="49"/>
      <c r="V170" s="49"/>
      <c r="W170" s="49"/>
      <c r="X170" s="49"/>
      <c r="Y170" s="49"/>
      <c r="Z170" s="49"/>
      <c r="AA170" s="49"/>
      <c r="AB170" s="49"/>
      <c r="AC170" s="49"/>
      <c r="AD170" s="49"/>
      <c r="AE170" s="49"/>
      <c r="AF170" s="49"/>
      <c r="AG170" s="19"/>
    </row>
    <row r="171" spans="1:34">
      <c r="A171" s="49"/>
      <c r="B171" s="49"/>
      <c r="C171" s="49"/>
      <c r="D171" s="49"/>
      <c r="E171" s="49"/>
      <c r="F171" s="49"/>
      <c r="G171" s="49"/>
      <c r="H171" s="49"/>
      <c r="I171" s="49"/>
      <c r="J171" s="49"/>
      <c r="K171" s="49"/>
      <c r="L171" s="49"/>
      <c r="M171" s="49"/>
      <c r="N171" s="49"/>
      <c r="O171" s="49"/>
      <c r="P171" s="49"/>
      <c r="Q171" s="49"/>
      <c r="R171" s="49"/>
      <c r="S171" s="49"/>
      <c r="T171" s="49"/>
      <c r="U171" s="49"/>
      <c r="V171" s="49"/>
      <c r="W171" s="49"/>
      <c r="X171" s="49"/>
      <c r="Y171" s="49"/>
      <c r="Z171" s="49"/>
      <c r="AA171" s="49"/>
      <c r="AB171" s="49"/>
      <c r="AC171" s="49"/>
      <c r="AD171" s="49"/>
      <c r="AE171" s="49"/>
      <c r="AF171" s="49"/>
      <c r="AG171" s="19"/>
    </row>
    <row r="172" spans="1:34">
      <c r="A172" s="49"/>
      <c r="B172" s="49"/>
      <c r="C172" s="49"/>
      <c r="D172" s="49" t="s">
        <v>15</v>
      </c>
      <c r="E172" s="49"/>
      <c r="F172" s="648"/>
      <c r="G172" s="648"/>
      <c r="H172" s="49" t="s">
        <v>16</v>
      </c>
      <c r="I172" s="648"/>
      <c r="J172" s="648"/>
      <c r="K172" s="49" t="s">
        <v>264</v>
      </c>
      <c r="L172" s="648"/>
      <c r="M172" s="648"/>
      <c r="N172" s="49" t="s">
        <v>18</v>
      </c>
      <c r="O172" s="49"/>
      <c r="P172" s="49"/>
      <c r="Q172" s="49" t="s">
        <v>486</v>
      </c>
      <c r="R172" s="49"/>
      <c r="S172" s="49"/>
      <c r="T172" s="49"/>
      <c r="U172" s="649"/>
      <c r="V172" s="649"/>
      <c r="W172" s="649"/>
      <c r="X172" s="649"/>
      <c r="Y172" s="649"/>
      <c r="Z172" s="649"/>
      <c r="AA172" s="649"/>
      <c r="AB172" s="649"/>
      <c r="AC172" s="649"/>
      <c r="AD172" s="649"/>
      <c r="AE172" s="649"/>
      <c r="AF172" s="649"/>
      <c r="AG172" s="19"/>
    </row>
    <row r="173" spans="1:34" ht="10.9" customHeight="1">
      <c r="A173" s="49"/>
      <c r="B173" s="49"/>
      <c r="C173" s="49"/>
      <c r="D173" s="49"/>
      <c r="E173" s="49"/>
      <c r="F173" s="19"/>
      <c r="G173" s="19"/>
      <c r="H173" s="49"/>
      <c r="I173" s="19"/>
      <c r="J173" s="19"/>
      <c r="K173" s="49"/>
      <c r="L173" s="19"/>
      <c r="M173" s="19"/>
      <c r="N173" s="49"/>
      <c r="O173" s="49"/>
      <c r="P173" s="49"/>
      <c r="Q173" s="49"/>
      <c r="R173" s="49"/>
      <c r="S173" s="49"/>
      <c r="T173" s="49"/>
      <c r="U173" s="19"/>
      <c r="V173" s="19"/>
      <c r="W173" s="19"/>
      <c r="X173" s="19"/>
      <c r="Y173" s="19"/>
      <c r="Z173" s="19"/>
      <c r="AA173" s="19"/>
      <c r="AB173" s="19"/>
      <c r="AC173" s="19"/>
      <c r="AD173" s="19"/>
      <c r="AE173" s="19"/>
      <c r="AF173" s="19"/>
      <c r="AG173" s="19"/>
    </row>
    <row r="174" spans="1:34" ht="16.899999999999999" customHeight="1">
      <c r="A174" s="49" t="s">
        <v>370</v>
      </c>
      <c r="B174" s="49"/>
      <c r="C174" s="49"/>
      <c r="D174" s="49"/>
      <c r="E174" s="49"/>
      <c r="F174" s="49"/>
      <c r="G174" s="49"/>
      <c r="H174" s="49"/>
      <c r="I174" s="49"/>
      <c r="J174" s="49"/>
      <c r="K174" s="49"/>
      <c r="L174" s="49"/>
      <c r="M174" s="49"/>
      <c r="N174" s="49"/>
      <c r="O174" s="49"/>
      <c r="P174" s="49"/>
      <c r="Q174" s="49"/>
      <c r="R174" s="49"/>
      <c r="S174" s="49"/>
      <c r="T174" s="49"/>
      <c r="U174" s="49"/>
      <c r="V174" s="49"/>
      <c r="W174" s="49"/>
      <c r="X174" s="49"/>
      <c r="Y174" s="49"/>
      <c r="Z174" s="49"/>
      <c r="AA174" s="49"/>
      <c r="AB174" s="49"/>
      <c r="AC174" s="49"/>
      <c r="AD174" s="49"/>
      <c r="AE174" s="49"/>
      <c r="AF174" s="49"/>
      <c r="AG174" s="19"/>
    </row>
    <row r="175" spans="1:34"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209"/>
    </row>
    <row r="176" spans="1:34"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09"/>
    </row>
    <row r="177" spans="1:34"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09"/>
    </row>
    <row r="178" spans="1:34"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09"/>
    </row>
    <row r="179" spans="1:34"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09"/>
    </row>
    <row r="180" spans="1:34"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209"/>
    </row>
    <row r="181" spans="1:34"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209"/>
    </row>
    <row r="182" spans="1:34" ht="15" customHeight="1">
      <c r="A182" s="124"/>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211"/>
    </row>
    <row r="183" spans="1:34" ht="15" customHeight="1">
      <c r="A183" s="124"/>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211"/>
    </row>
    <row r="184" spans="1:34" ht="15" customHeight="1">
      <c r="A184" s="124"/>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211"/>
    </row>
    <row r="185" spans="1:34"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211"/>
    </row>
    <row r="186" spans="1:34"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209"/>
    </row>
    <row r="187" spans="1:34"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209"/>
    </row>
    <row r="188" spans="1:34" ht="15" customHeight="1">
      <c r="A188" s="124"/>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209"/>
    </row>
    <row r="189" spans="1:34"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209"/>
    </row>
    <row r="190" spans="1:34" ht="15"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209"/>
    </row>
    <row r="191" spans="1:34" ht="15"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209"/>
    </row>
    <row r="192" spans="1:34" ht="15"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row>
    <row r="193" spans="1:33" ht="15" customHeight="1">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row>
    <row r="194" spans="1:33" ht="15" customHeight="1">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63"/>
    </row>
    <row r="195" spans="1:33" ht="15"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63"/>
    </row>
    <row r="196" spans="1:33" ht="15" customHeight="1">
      <c r="A196" s="124"/>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63"/>
    </row>
    <row r="197" spans="1:33" ht="15" customHeight="1">
      <c r="A197" s="124"/>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63"/>
    </row>
    <row r="198" spans="1:33" ht="15" customHeight="1">
      <c r="A198" s="124"/>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63"/>
    </row>
    <row r="199" spans="1:33">
      <c r="A199" s="124"/>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63"/>
    </row>
    <row r="200" spans="1:33">
      <c r="A200" s="124"/>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63"/>
    </row>
    <row r="201" spans="1:33">
      <c r="A201" s="124"/>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63"/>
    </row>
    <row r="202" spans="1:33">
      <c r="A202" s="124"/>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63"/>
    </row>
    <row r="203" spans="1:33">
      <c r="A203" s="124"/>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63"/>
    </row>
    <row r="204" spans="1:33">
      <c r="A204" s="124"/>
      <c r="B204" s="124"/>
      <c r="C204" s="124"/>
      <c r="D204" s="124"/>
      <c r="E204" s="124"/>
      <c r="F204" s="124"/>
      <c r="G204" s="124"/>
      <c r="H204" s="124"/>
      <c r="I204" s="124"/>
      <c r="J204" s="124"/>
      <c r="K204" s="124"/>
      <c r="L204" s="124"/>
      <c r="M204" s="124"/>
      <c r="N204" s="124"/>
      <c r="O204" s="124"/>
      <c r="P204" s="124"/>
      <c r="Q204" s="124"/>
      <c r="R204" s="124"/>
      <c r="S204" s="124"/>
      <c r="T204" s="124"/>
      <c r="U204" s="124"/>
      <c r="V204" s="124"/>
      <c r="W204" s="124"/>
      <c r="X204" s="124"/>
      <c r="Y204" s="124"/>
      <c r="Z204" s="124"/>
      <c r="AA204" s="124"/>
      <c r="AB204" s="124"/>
      <c r="AC204" s="124"/>
      <c r="AD204" s="124"/>
      <c r="AE204" s="124"/>
      <c r="AF204" s="124"/>
      <c r="AG204" s="163"/>
    </row>
    <row r="205" spans="1:33">
      <c r="A205" s="124"/>
      <c r="B205" s="124"/>
      <c r="C205" s="124"/>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63"/>
    </row>
    <row r="206" spans="1:33">
      <c r="A206" s="124"/>
      <c r="B206" s="124"/>
      <c r="C206" s="124"/>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c r="AB206" s="124"/>
      <c r="AC206" s="124"/>
      <c r="AD206" s="124"/>
      <c r="AE206" s="124"/>
      <c r="AF206" s="124"/>
      <c r="AG206" s="163"/>
    </row>
    <row r="207" spans="1:33">
      <c r="A207" s="124"/>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c r="Z207" s="124"/>
      <c r="AA207" s="124"/>
      <c r="AB207" s="124"/>
      <c r="AC207" s="124"/>
      <c r="AD207" s="124"/>
      <c r="AE207" s="124"/>
      <c r="AF207" s="124"/>
      <c r="AG207" s="163"/>
    </row>
    <row r="208" spans="1:33">
      <c r="A208" s="124"/>
      <c r="B208" s="124"/>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c r="AC208" s="124"/>
      <c r="AD208" s="124"/>
      <c r="AE208" s="124"/>
      <c r="AF208" s="124"/>
      <c r="AG208" s="163"/>
    </row>
    <row r="209" spans="1:33">
      <c r="A209" s="124"/>
      <c r="B209" s="124"/>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c r="Z209" s="124"/>
      <c r="AA209" s="124"/>
      <c r="AB209" s="124"/>
      <c r="AC209" s="124"/>
      <c r="AD209" s="124"/>
      <c r="AE209" s="124"/>
      <c r="AF209" s="124"/>
      <c r="AG209" s="163"/>
    </row>
    <row r="210" spans="1:33">
      <c r="A210" s="124"/>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63"/>
    </row>
    <row r="211" spans="1:33">
      <c r="A211" s="124"/>
      <c r="B211" s="124"/>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c r="AC211" s="124"/>
      <c r="AD211" s="124"/>
      <c r="AE211" s="124"/>
      <c r="AF211" s="124"/>
      <c r="AG211" s="163"/>
    </row>
    <row r="212" spans="1:33">
      <c r="A212" s="124"/>
      <c r="B212" s="124"/>
      <c r="C212" s="124"/>
      <c r="D212" s="124"/>
      <c r="E212" s="124"/>
      <c r="F212" s="124"/>
      <c r="G212" s="124"/>
      <c r="H212" s="124"/>
      <c r="I212" s="124"/>
      <c r="J212" s="124"/>
      <c r="K212" s="124"/>
      <c r="L212" s="124"/>
      <c r="M212" s="124"/>
      <c r="N212" s="124"/>
      <c r="O212" s="124"/>
      <c r="P212" s="124"/>
      <c r="Q212" s="124"/>
      <c r="R212" s="124"/>
      <c r="S212" s="124"/>
      <c r="T212" s="124"/>
      <c r="U212" s="124"/>
      <c r="V212" s="124"/>
      <c r="W212" s="124"/>
      <c r="X212" s="124"/>
      <c r="Y212" s="124"/>
      <c r="Z212" s="124"/>
      <c r="AA212" s="124"/>
      <c r="AB212" s="124"/>
      <c r="AC212" s="124"/>
      <c r="AD212" s="124"/>
      <c r="AE212" s="124"/>
      <c r="AF212" s="124"/>
      <c r="AG212" s="163"/>
    </row>
    <row r="213" spans="1:33">
      <c r="A213" s="124"/>
      <c r="B213" s="124"/>
      <c r="C213" s="124"/>
      <c r="D213" s="124"/>
      <c r="E213" s="124"/>
      <c r="F213" s="124"/>
      <c r="G213" s="124"/>
      <c r="H213" s="124"/>
      <c r="I213" s="124"/>
      <c r="J213" s="124"/>
      <c r="K213" s="124"/>
      <c r="L213" s="124"/>
      <c r="M213" s="124"/>
      <c r="N213" s="124"/>
      <c r="O213" s="124"/>
      <c r="P213" s="124"/>
      <c r="Q213" s="124"/>
      <c r="R213" s="124"/>
      <c r="S213" s="124"/>
      <c r="T213" s="124"/>
      <c r="U213" s="124"/>
      <c r="V213" s="124"/>
      <c r="W213" s="124"/>
      <c r="X213" s="124"/>
      <c r="Y213" s="124"/>
      <c r="Z213" s="124"/>
      <c r="AA213" s="124"/>
      <c r="AB213" s="124"/>
      <c r="AC213" s="124"/>
      <c r="AD213" s="124"/>
      <c r="AE213" s="124"/>
      <c r="AF213" s="124"/>
      <c r="AG213" s="163"/>
    </row>
    <row r="214" spans="1:33">
      <c r="A214" s="124"/>
      <c r="B214" s="124"/>
      <c r="C214" s="124"/>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c r="AC214" s="124"/>
      <c r="AD214" s="124"/>
      <c r="AE214" s="124"/>
      <c r="AF214" s="124"/>
      <c r="AG214" s="163"/>
    </row>
  </sheetData>
  <mergeCells count="202">
    <mergeCell ref="B15:C15"/>
    <mergeCell ref="D15:Z15"/>
    <mergeCell ref="B18:D18"/>
    <mergeCell ref="E18:F18"/>
    <mergeCell ref="H18:I18"/>
    <mergeCell ref="O18:P18"/>
    <mergeCell ref="R18:S18"/>
    <mergeCell ref="V18:Y18"/>
    <mergeCell ref="A2:S2"/>
    <mergeCell ref="T2:U2"/>
    <mergeCell ref="B14:C14"/>
    <mergeCell ref="D14:Z14"/>
    <mergeCell ref="X23:Y23"/>
    <mergeCell ref="R26:X26"/>
    <mergeCell ref="AC26:AF26"/>
    <mergeCell ref="B27:R27"/>
    <mergeCell ref="S27:Y27"/>
    <mergeCell ref="Z27:AC27"/>
    <mergeCell ref="AD27:AG27"/>
    <mergeCell ref="B21:D21"/>
    <mergeCell ref="E21:F21"/>
    <mergeCell ref="H21:I21"/>
    <mergeCell ref="O21:P21"/>
    <mergeCell ref="R21:S21"/>
    <mergeCell ref="V21:Y21"/>
    <mergeCell ref="X24:Y24"/>
    <mergeCell ref="AD28:AF28"/>
    <mergeCell ref="D29:E29"/>
    <mergeCell ref="G29:H29"/>
    <mergeCell ref="M29:N29"/>
    <mergeCell ref="P29:Q29"/>
    <mergeCell ref="S29:Y29"/>
    <mergeCell ref="Z29:AB29"/>
    <mergeCell ref="AD29:AF29"/>
    <mergeCell ref="D28:E28"/>
    <mergeCell ref="G28:H28"/>
    <mergeCell ref="M28:N28"/>
    <mergeCell ref="P28:Q28"/>
    <mergeCell ref="S28:Y28"/>
    <mergeCell ref="Z28:AB28"/>
    <mergeCell ref="AD30:AF30"/>
    <mergeCell ref="D31:E31"/>
    <mergeCell ref="G31:H31"/>
    <mergeCell ref="M31:N31"/>
    <mergeCell ref="P31:Q31"/>
    <mergeCell ref="S31:Y31"/>
    <mergeCell ref="Z31:AB31"/>
    <mergeCell ref="AD31:AF31"/>
    <mergeCell ref="D30:E30"/>
    <mergeCell ref="G30:H30"/>
    <mergeCell ref="M30:N30"/>
    <mergeCell ref="P30:Q30"/>
    <mergeCell ref="S30:Y30"/>
    <mergeCell ref="Z30:AB30"/>
    <mergeCell ref="D35:E35"/>
    <mergeCell ref="G35:H35"/>
    <mergeCell ref="M35:N35"/>
    <mergeCell ref="P35:Q35"/>
    <mergeCell ref="S35:X35"/>
    <mergeCell ref="Z35:AF35"/>
    <mergeCell ref="AC32:AF32"/>
    <mergeCell ref="B33:R33"/>
    <mergeCell ref="S33:Y33"/>
    <mergeCell ref="Z33:AG33"/>
    <mergeCell ref="D34:E34"/>
    <mergeCell ref="G34:H34"/>
    <mergeCell ref="M34:N34"/>
    <mergeCell ref="P34:Q34"/>
    <mergeCell ref="S34:X34"/>
    <mergeCell ref="Z34:AF34"/>
    <mergeCell ref="D37:E37"/>
    <mergeCell ref="G37:H37"/>
    <mergeCell ref="M37:N37"/>
    <mergeCell ref="P37:Q37"/>
    <mergeCell ref="S37:X37"/>
    <mergeCell ref="Z37:AF37"/>
    <mergeCell ref="D36:E36"/>
    <mergeCell ref="G36:H36"/>
    <mergeCell ref="M36:N36"/>
    <mergeCell ref="P36:Q36"/>
    <mergeCell ref="S36:X36"/>
    <mergeCell ref="Z36:AF36"/>
    <mergeCell ref="D41:E41"/>
    <mergeCell ref="G41:H41"/>
    <mergeCell ref="M41:N41"/>
    <mergeCell ref="P41:Q41"/>
    <mergeCell ref="S41:X41"/>
    <mergeCell ref="Z41:AF41"/>
    <mergeCell ref="B38:R38"/>
    <mergeCell ref="S38:X38"/>
    <mergeCell ref="Z38:AF38"/>
    <mergeCell ref="AC39:AF39"/>
    <mergeCell ref="B40:R40"/>
    <mergeCell ref="S40:Y40"/>
    <mergeCell ref="Z40:AG40"/>
    <mergeCell ref="D43:E43"/>
    <mergeCell ref="G43:H43"/>
    <mergeCell ref="M43:N43"/>
    <mergeCell ref="P43:Q43"/>
    <mergeCell ref="S43:X43"/>
    <mergeCell ref="Z43:AF43"/>
    <mergeCell ref="D42:E42"/>
    <mergeCell ref="G42:H42"/>
    <mergeCell ref="M42:N42"/>
    <mergeCell ref="P42:Q42"/>
    <mergeCell ref="S42:X42"/>
    <mergeCell ref="Z42:AF42"/>
    <mergeCell ref="D44:E44"/>
    <mergeCell ref="G44:H44"/>
    <mergeCell ref="M44:N44"/>
    <mergeCell ref="P44:Q44"/>
    <mergeCell ref="S44:X44"/>
    <mergeCell ref="Z44:AF44"/>
    <mergeCell ref="AB49:AF49"/>
    <mergeCell ref="AB50:AF50"/>
    <mergeCell ref="AB52:AF52"/>
    <mergeCell ref="AB68:AF68"/>
    <mergeCell ref="AB69:AF69"/>
    <mergeCell ref="AB70:AF70"/>
    <mergeCell ref="AB71:AF71"/>
    <mergeCell ref="AB72:AF72"/>
    <mergeCell ref="AB73:AF73"/>
    <mergeCell ref="Z45:AF45"/>
    <mergeCell ref="Z46:AF46"/>
    <mergeCell ref="B47:Y47"/>
    <mergeCell ref="Z47:AF47"/>
    <mergeCell ref="AB66:AF66"/>
    <mergeCell ref="AB67:AF67"/>
    <mergeCell ref="AB56:AF56"/>
    <mergeCell ref="AB57:AF57"/>
    <mergeCell ref="AB60:AF60"/>
    <mergeCell ref="A61:AA61"/>
    <mergeCell ref="AB61:AF61"/>
    <mergeCell ref="AB62:AF62"/>
    <mergeCell ref="A74:AA74"/>
    <mergeCell ref="AB74:AF74"/>
    <mergeCell ref="AB75:AF75"/>
    <mergeCell ref="AB105:AF105"/>
    <mergeCell ref="AB106:AF106"/>
    <mergeCell ref="AB107:AF107"/>
    <mergeCell ref="AB108:AF108"/>
    <mergeCell ref="AB109:AF109"/>
    <mergeCell ref="AB110:AF110"/>
    <mergeCell ref="AB98:AF98"/>
    <mergeCell ref="AB99:AF99"/>
    <mergeCell ref="AB100:AF100"/>
    <mergeCell ref="AB101:AF101"/>
    <mergeCell ref="AA103:AG103"/>
    <mergeCell ref="AB104:AF104"/>
    <mergeCell ref="AB95:AF95"/>
    <mergeCell ref="AB96:AF96"/>
    <mergeCell ref="AB97:AF97"/>
    <mergeCell ref="AB118:AF118"/>
    <mergeCell ref="AB119:AF119"/>
    <mergeCell ref="AA121:AG121"/>
    <mergeCell ref="AB122:AF122"/>
    <mergeCell ref="AB123:AF123"/>
    <mergeCell ref="AB124:AF124"/>
    <mergeCell ref="AA112:AG112"/>
    <mergeCell ref="AB113:AF113"/>
    <mergeCell ref="AB114:AF114"/>
    <mergeCell ref="AB115:AF115"/>
    <mergeCell ref="AB116:AF116"/>
    <mergeCell ref="AB117:AF117"/>
    <mergeCell ref="AB132:AF132"/>
    <mergeCell ref="AB133:AF133"/>
    <mergeCell ref="AB134:AF134"/>
    <mergeCell ref="AB135:AF135"/>
    <mergeCell ref="AB136:AF136"/>
    <mergeCell ref="AB137:AF137"/>
    <mergeCell ref="AB125:AF125"/>
    <mergeCell ref="AB126:AF126"/>
    <mergeCell ref="AB127:AF127"/>
    <mergeCell ref="AB128:AF128"/>
    <mergeCell ref="AA130:AG130"/>
    <mergeCell ref="AB131:AF131"/>
    <mergeCell ref="AB151:AF151"/>
    <mergeCell ref="AB152:AF152"/>
    <mergeCell ref="AB153:AF153"/>
    <mergeCell ref="AB154:AF154"/>
    <mergeCell ref="AB155:AF155"/>
    <mergeCell ref="AA157:AG157"/>
    <mergeCell ref="AA145:AG145"/>
    <mergeCell ref="AB146:AF146"/>
    <mergeCell ref="AB147:AF147"/>
    <mergeCell ref="AB148:AF148"/>
    <mergeCell ref="AB149:AF149"/>
    <mergeCell ref="AB150:AF150"/>
    <mergeCell ref="AB164:AF164"/>
    <mergeCell ref="AB165:AF165"/>
    <mergeCell ref="AB166:AF166"/>
    <mergeCell ref="AB167:AF167"/>
    <mergeCell ref="F172:G172"/>
    <mergeCell ref="I172:J172"/>
    <mergeCell ref="L172:M172"/>
    <mergeCell ref="U172:AF172"/>
    <mergeCell ref="AB158:AF158"/>
    <mergeCell ref="AB159:AF159"/>
    <mergeCell ref="AB160:AF160"/>
    <mergeCell ref="AB161:AF161"/>
    <mergeCell ref="AB162:AF162"/>
    <mergeCell ref="AB163:AF163"/>
  </mergeCells>
  <phoneticPr fontId="1"/>
  <conditionalFormatting sqref="A25:AG47">
    <cfRule type="expression" dxfId="11" priority="6">
      <formula>$AH$23=FALSE</formula>
    </cfRule>
  </conditionalFormatting>
  <conditionalFormatting sqref="A146:AG155 A158:AG167">
    <cfRule type="expression" dxfId="10" priority="1">
      <formula>$AH$141=2</formula>
    </cfRule>
  </conditionalFormatting>
  <conditionalFormatting sqref="AA86:AE93">
    <cfRule type="containsText" dxfId="9" priority="2" operator="containsText" text="問題あり">
      <formula>NOT(ISERROR(SEARCH("問題あり",AA86)))</formula>
    </cfRule>
  </conditionalFormatting>
  <conditionalFormatting sqref="AB62:AF62">
    <cfRule type="containsText" dxfId="8" priority="11" operator="containsText" text="問題あり">
      <formula>NOT(ISERROR(SEARCH("問題あり",AB62)))</formula>
    </cfRule>
  </conditionalFormatting>
  <conditionalFormatting sqref="AB75:AF85">
    <cfRule type="containsText" dxfId="7" priority="3" operator="containsText" text="問題あり">
      <formula>NOT(ISERROR(SEARCH("問題あり",AB75)))</formula>
    </cfRule>
  </conditionalFormatting>
  <dataValidations count="2">
    <dataValidation type="list" allowBlank="1" showInputMessage="1" showErrorMessage="1" sqref="R21:S21" xr:uid="{87652E60-24AA-4CFF-949D-816139EDBBDA}">
      <formula1>"   ,1,2,3,4,5,6,7,8,9,10,11,12"</formula1>
    </dataValidation>
    <dataValidation type="list" allowBlank="1" showInputMessage="1" showErrorMessage="1" sqref="R26" xr:uid="{B8F74CD2-4A49-4683-9753-915571CF83D2}">
      <formula1>"選択してください,看護職員処遇改善加算1,看護職員処遇改善加算2,看護職員処遇改善加算3"</formula1>
    </dataValidation>
  </dataValidations>
  <pageMargins left="0.25" right="0.25" top="0.75" bottom="0.75" header="0.3" footer="0.3"/>
  <pageSetup paperSize="9" scale="79" fitToHeight="0" orientation="portrait" r:id="rId1"/>
  <rowBreaks count="1" manualBreakCount="1">
    <brk id="156"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54276" r:id="rId4" name="Check Box 4">
              <controlPr defaultSize="0" autoFill="0" autoLine="0" autoPict="0">
                <anchor moveWithCells="1">
                  <from>
                    <xdr:col>29</xdr:col>
                    <xdr:colOff>66675</xdr:colOff>
                    <xdr:row>59</xdr:row>
                    <xdr:rowOff>171450</xdr:rowOff>
                  </from>
                  <to>
                    <xdr:col>32</xdr:col>
                    <xdr:colOff>171450</xdr:colOff>
                    <xdr:row>61</xdr:row>
                    <xdr:rowOff>28575</xdr:rowOff>
                  </to>
                </anchor>
              </controlPr>
            </control>
          </mc:Choice>
        </mc:AlternateContent>
        <mc:AlternateContent xmlns:mc="http://schemas.openxmlformats.org/markup-compatibility/2006">
          <mc:Choice Requires="x14">
            <control shapeId="54280" r:id="rId5" name="Option Button 8">
              <controlPr defaultSize="0" autoFill="0" autoLine="0" autoPict="0">
                <anchor moveWithCells="1">
                  <from>
                    <xdr:col>1</xdr:col>
                    <xdr:colOff>38100</xdr:colOff>
                    <xdr:row>139</xdr:row>
                    <xdr:rowOff>180975</xdr:rowOff>
                  </from>
                  <to>
                    <xdr:col>2</xdr:col>
                    <xdr:colOff>85725</xdr:colOff>
                    <xdr:row>141</xdr:row>
                    <xdr:rowOff>38100</xdr:rowOff>
                  </to>
                </anchor>
              </controlPr>
            </control>
          </mc:Choice>
        </mc:AlternateContent>
        <mc:AlternateContent xmlns:mc="http://schemas.openxmlformats.org/markup-compatibility/2006">
          <mc:Choice Requires="x14">
            <control shapeId="54281" r:id="rId6" name="Option Button 9">
              <controlPr defaultSize="0" autoFill="0" autoLine="0" autoPict="0">
                <anchor moveWithCells="1">
                  <from>
                    <xdr:col>1</xdr:col>
                    <xdr:colOff>38100</xdr:colOff>
                    <xdr:row>140</xdr:row>
                    <xdr:rowOff>171450</xdr:rowOff>
                  </from>
                  <to>
                    <xdr:col>2</xdr:col>
                    <xdr:colOff>85725</xdr:colOff>
                    <xdr:row>142</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BAE421C1-19CF-44B1-80E4-FA019130DBC5}">
          <x14:formula1>
            <xm:f>'リスト（外来）'!$C$4:$C$11</xm:f>
          </x14:formula1>
          <xm:sqref>S28:Y31</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161BD-5F9D-4DE6-8F7C-079DEA12C44F}">
  <sheetPr codeName="Sheet12">
    <tabColor theme="9" tint="0.79998168889431442"/>
    <pageSetUpPr fitToPage="1"/>
  </sheetPr>
  <dimension ref="A1:BT202"/>
  <sheetViews>
    <sheetView showGridLines="0" workbookViewId="0"/>
  </sheetViews>
  <sheetFormatPr defaultColWidth="8.75" defaultRowHeight="13.5" outlineLevelRow="1" outlineLevelCol="1"/>
  <cols>
    <col min="1" max="1" width="4.75" style="4" customWidth="1"/>
    <col min="2" max="2" width="3.375" style="4" customWidth="1"/>
    <col min="3" max="3" width="4.625" style="4" customWidth="1"/>
    <col min="4" max="32" width="3.375" style="4" customWidth="1"/>
    <col min="33" max="33" width="3.375" style="28" customWidth="1"/>
    <col min="34" max="34" width="7" style="189" hidden="1" customWidth="1" outlineLevel="1"/>
    <col min="35" max="40" width="2.75" style="189" hidden="1" customWidth="1" outlineLevel="1"/>
    <col min="41" max="43" width="8.75" style="189" hidden="1" customWidth="1" outlineLevel="1"/>
    <col min="44" max="44" width="8.75" style="4" collapsed="1"/>
    <col min="45" max="16384" width="8.75" style="4"/>
  </cols>
  <sheetData>
    <row r="1" spans="1:33" ht="16.149999999999999" customHeight="1">
      <c r="A1" s="3" t="s">
        <v>254</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19"/>
    </row>
    <row r="2" spans="1:33" ht="16.149999999999999" customHeight="1">
      <c r="A2" s="605" t="s">
        <v>505</v>
      </c>
      <c r="B2" s="605"/>
      <c r="C2" s="605"/>
      <c r="D2" s="605"/>
      <c r="E2" s="605"/>
      <c r="F2" s="605"/>
      <c r="G2" s="605"/>
      <c r="H2" s="605"/>
      <c r="I2" s="605"/>
      <c r="J2" s="605"/>
      <c r="K2" s="605"/>
      <c r="L2" s="605"/>
      <c r="M2" s="605"/>
      <c r="N2" s="605"/>
      <c r="O2" s="605"/>
      <c r="P2" s="605"/>
      <c r="Q2" s="605"/>
      <c r="R2" s="605"/>
      <c r="S2" s="605"/>
      <c r="T2" s="606"/>
      <c r="U2" s="606"/>
      <c r="V2" s="177" t="s">
        <v>434</v>
      </c>
      <c r="W2" s="2"/>
      <c r="X2" s="2"/>
      <c r="Y2" s="2"/>
      <c r="Z2" s="2"/>
      <c r="AA2" s="2"/>
      <c r="AB2" s="2"/>
      <c r="AC2" s="2"/>
      <c r="AD2" s="2"/>
      <c r="AE2" s="2"/>
      <c r="AF2" s="2"/>
      <c r="AG2" s="2"/>
    </row>
    <row r="3" spans="1:33" ht="7.15"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19"/>
    </row>
    <row r="4" spans="1:33" ht="16.350000000000001" customHeight="1">
      <c r="A4" s="3"/>
      <c r="B4" s="3"/>
      <c r="C4" s="3"/>
      <c r="D4" s="3"/>
      <c r="E4" s="3"/>
      <c r="F4" s="3"/>
      <c r="G4" s="3"/>
      <c r="H4" s="3"/>
      <c r="I4" s="3"/>
      <c r="J4" s="3"/>
      <c r="K4" s="3"/>
      <c r="L4" s="3"/>
      <c r="M4" s="3"/>
      <c r="N4" s="3"/>
      <c r="O4" s="3"/>
      <c r="P4" s="3"/>
      <c r="Q4" s="3"/>
      <c r="R4" s="3"/>
      <c r="S4" s="628" t="s">
        <v>257</v>
      </c>
      <c r="T4" s="628"/>
      <c r="U4" s="628"/>
      <c r="V4" s="628"/>
      <c r="W4" s="628"/>
      <c r="X4" s="661" t="str">
        <f>IF('様式95_外来・在宅ベースアップ評価料（Ⅰ）'!H5=0,"",'様式95_外来・在宅ベースアップ評価料（Ⅰ）'!H5)</f>
        <v/>
      </c>
      <c r="Y4" s="851"/>
      <c r="Z4" s="851"/>
      <c r="AA4" s="851"/>
      <c r="AB4" s="851"/>
      <c r="AC4" s="851"/>
      <c r="AD4" s="851"/>
      <c r="AE4" s="851"/>
      <c r="AF4" s="851"/>
      <c r="AG4" s="852"/>
    </row>
    <row r="5" spans="1:33" ht="16.149999999999999" customHeight="1">
      <c r="A5" s="3"/>
      <c r="B5" s="3"/>
      <c r="C5" s="3"/>
      <c r="D5" s="3"/>
      <c r="E5" s="3"/>
      <c r="F5" s="3"/>
      <c r="G5" s="3"/>
      <c r="H5" s="3"/>
      <c r="I5" s="3"/>
      <c r="J5" s="3"/>
      <c r="K5" s="3"/>
      <c r="L5" s="3"/>
      <c r="M5" s="3"/>
      <c r="N5" s="3"/>
      <c r="O5" s="3"/>
      <c r="P5" s="3"/>
      <c r="Q5" s="3"/>
      <c r="R5" s="3"/>
      <c r="S5" s="3" t="s">
        <v>258</v>
      </c>
      <c r="T5" s="3"/>
      <c r="U5" s="3"/>
      <c r="V5" s="3"/>
      <c r="W5" s="3"/>
      <c r="X5" s="661" t="str">
        <f>IF('様式95_外来・在宅ベースアップ評価料（Ⅰ）'!H6=0,"",'様式95_外来・在宅ベースアップ評価料（Ⅰ）'!H6)</f>
        <v/>
      </c>
      <c r="Y5" s="851"/>
      <c r="Z5" s="851"/>
      <c r="AA5" s="851"/>
      <c r="AB5" s="851"/>
      <c r="AC5" s="851"/>
      <c r="AD5" s="851"/>
      <c r="AE5" s="851"/>
      <c r="AF5" s="851"/>
      <c r="AG5" s="852"/>
    </row>
    <row r="6" spans="1:33" ht="16.149999999999999" customHeight="1">
      <c r="A6" s="2" t="s">
        <v>1634</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19"/>
    </row>
    <row r="7" spans="1:33" ht="16.149999999999999" hidden="1" customHeight="1" outlineLevel="1" thickBot="1">
      <c r="A7" s="295" t="s">
        <v>260</v>
      </c>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3"/>
      <c r="AB7" s="3"/>
      <c r="AC7" s="3"/>
      <c r="AD7" s="3"/>
      <c r="AE7" s="3"/>
      <c r="AF7" s="3"/>
      <c r="AG7" s="19"/>
    </row>
    <row r="8" spans="1:33" ht="16.149999999999999" hidden="1" customHeight="1" outlineLevel="1" thickBot="1">
      <c r="A8" s="295"/>
      <c r="B8" s="723" t="s">
        <v>1546</v>
      </c>
      <c r="C8" s="724"/>
      <c r="D8" s="853" t="s">
        <v>261</v>
      </c>
      <c r="E8" s="854"/>
      <c r="F8" s="854"/>
      <c r="G8" s="854"/>
      <c r="H8" s="854"/>
      <c r="I8" s="854"/>
      <c r="J8" s="854"/>
      <c r="K8" s="854"/>
      <c r="L8" s="854"/>
      <c r="M8" s="854"/>
      <c r="N8" s="854"/>
      <c r="O8" s="854"/>
      <c r="P8" s="854"/>
      <c r="Q8" s="854"/>
      <c r="R8" s="854"/>
      <c r="S8" s="854"/>
      <c r="T8" s="854"/>
      <c r="U8" s="854"/>
      <c r="V8" s="854"/>
      <c r="W8" s="854"/>
      <c r="X8" s="854"/>
      <c r="Y8" s="854"/>
      <c r="Z8" s="854"/>
      <c r="AA8" s="3"/>
      <c r="AB8" s="3"/>
      <c r="AC8" s="3"/>
      <c r="AD8" s="3"/>
      <c r="AE8" s="3"/>
      <c r="AF8" s="3"/>
      <c r="AG8" s="19"/>
    </row>
    <row r="9" spans="1:33" ht="16.149999999999999" hidden="1" customHeight="1" outlineLevel="1" thickBot="1">
      <c r="A9" s="295"/>
      <c r="B9" s="723" t="s">
        <v>1546</v>
      </c>
      <c r="C9" s="724"/>
      <c r="D9" s="849" t="s">
        <v>262</v>
      </c>
      <c r="E9" s="850"/>
      <c r="F9" s="850"/>
      <c r="G9" s="850"/>
      <c r="H9" s="850"/>
      <c r="I9" s="850"/>
      <c r="J9" s="850"/>
      <c r="K9" s="850"/>
      <c r="L9" s="850"/>
      <c r="M9" s="850"/>
      <c r="N9" s="850"/>
      <c r="O9" s="850"/>
      <c r="P9" s="850"/>
      <c r="Q9" s="850"/>
      <c r="R9" s="850"/>
      <c r="S9" s="850"/>
      <c r="T9" s="850"/>
      <c r="U9" s="850"/>
      <c r="V9" s="850"/>
      <c r="W9" s="850"/>
      <c r="X9" s="850"/>
      <c r="Y9" s="850"/>
      <c r="Z9" s="850"/>
      <c r="AA9" s="3"/>
      <c r="AB9" s="3"/>
      <c r="AC9" s="3"/>
      <c r="AD9" s="3"/>
      <c r="AE9" s="3"/>
      <c r="AF9" s="3"/>
      <c r="AG9" s="19"/>
    </row>
    <row r="10" spans="1:33" ht="16.149999999999999" hidden="1" customHeight="1" outlineLevel="1">
      <c r="A10" s="296"/>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3"/>
      <c r="AB10" s="3"/>
      <c r="AC10" s="3"/>
      <c r="AD10" s="3"/>
      <c r="AE10" s="3"/>
      <c r="AF10" s="3"/>
      <c r="AG10" s="19"/>
    </row>
    <row r="11" spans="1:33" ht="16.149999999999999" customHeight="1" collapsed="1" thickBot="1">
      <c r="A11" s="3" t="s">
        <v>1547</v>
      </c>
      <c r="B11" s="3"/>
      <c r="C11" s="3"/>
      <c r="D11" s="3"/>
      <c r="E11" s="3"/>
      <c r="F11" s="3"/>
      <c r="L11" s="3"/>
      <c r="M11" s="3"/>
      <c r="N11" s="3"/>
      <c r="O11" s="3"/>
      <c r="P11" s="3"/>
      <c r="Q11" s="3"/>
      <c r="R11" s="3"/>
      <c r="S11" s="3"/>
      <c r="T11" s="3"/>
      <c r="U11" s="3"/>
      <c r="V11" s="3"/>
      <c r="AE11" s="3"/>
      <c r="AF11" s="3"/>
      <c r="AG11" s="19"/>
    </row>
    <row r="12" spans="1:33" ht="16.149999999999999" customHeight="1" thickBot="1">
      <c r="B12" s="645" t="s">
        <v>15</v>
      </c>
      <c r="C12" s="667"/>
      <c r="D12" s="667"/>
      <c r="E12" s="847" t="str">
        <f>IF('（別添）_計画書（歯科診療所及びⅡを算定する有床診療所）'!E16=0,"",'（別添）_計画書（歯科診療所及びⅡを算定する有床診療所）'!E16)</f>
        <v/>
      </c>
      <c r="F12" s="847"/>
      <c r="G12" s="20" t="s">
        <v>16</v>
      </c>
      <c r="H12" s="847" t="str">
        <f>IF('（別添）_計画書（歯科診療所及びⅡを算定する有床診療所）'!H16=0,"",'（別添）_計画書（歯科診療所及びⅡを算定する有床診療所）'!H16)</f>
        <v/>
      </c>
      <c r="I12" s="847"/>
      <c r="J12" s="20" t="s">
        <v>264</v>
      </c>
      <c r="K12" s="20"/>
      <c r="L12" s="20" t="s">
        <v>265</v>
      </c>
      <c r="M12" s="20" t="s">
        <v>15</v>
      </c>
      <c r="N12" s="20"/>
      <c r="O12" s="847" t="str">
        <f>IF('（別添）_計画書（歯科診療所及びⅡを算定する有床診療所）'!O16=0,"",'（別添）_計画書（歯科診療所及びⅡを算定する有床診療所）'!O16)</f>
        <v/>
      </c>
      <c r="P12" s="847"/>
      <c r="Q12" s="20" t="s">
        <v>16</v>
      </c>
      <c r="R12" s="847" t="str">
        <f>IF('（別添）_計画書（歯科診療所及びⅡを算定する有床診療所）'!R16=0,"",'（別添）_計画書（歯科診療所及びⅡを算定する有床診療所）'!R16)</f>
        <v/>
      </c>
      <c r="S12" s="847"/>
      <c r="T12" s="21" t="s">
        <v>264</v>
      </c>
      <c r="V12" s="721">
        <f>'（別添）_計画書（歯科診療所及びⅡを算定する有床診療所）'!V16</f>
        <v>1</v>
      </c>
      <c r="W12" s="721"/>
      <c r="X12" s="721"/>
      <c r="Y12" s="722"/>
      <c r="Z12" s="3" t="s">
        <v>266</v>
      </c>
      <c r="AA12" s="3"/>
      <c r="AG12" s="19"/>
    </row>
    <row r="13" spans="1:33" ht="16.149999999999999" customHeight="1">
      <c r="B13" s="28"/>
      <c r="C13" s="28"/>
      <c r="D13" s="28"/>
      <c r="E13" s="28"/>
      <c r="F13" s="28"/>
      <c r="H13" s="28"/>
      <c r="I13" s="28"/>
      <c r="O13" s="28"/>
      <c r="P13" s="28"/>
      <c r="R13" s="28"/>
      <c r="S13" s="28"/>
      <c r="V13" s="270"/>
      <c r="W13" s="270"/>
      <c r="X13" s="270"/>
      <c r="Y13" s="270"/>
    </row>
    <row r="14" spans="1:33" ht="16.149999999999999" customHeight="1" thickBot="1">
      <c r="A14" s="3" t="s">
        <v>1581</v>
      </c>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19"/>
    </row>
    <row r="15" spans="1:33" ht="16.149999999999999" customHeight="1" thickBot="1">
      <c r="A15" s="3"/>
      <c r="B15" s="645" t="s">
        <v>15</v>
      </c>
      <c r="C15" s="667"/>
      <c r="D15" s="667"/>
      <c r="E15" s="847" t="str">
        <f>IF('（別添）_計画書（歯科診療所及びⅡを算定する有床診療所）'!E21=0,"",'（別添）_計画書（歯科診療所及びⅡを算定する有床診療所）'!E21)</f>
        <v/>
      </c>
      <c r="F15" s="847"/>
      <c r="G15" s="20" t="s">
        <v>16</v>
      </c>
      <c r="H15" s="847" t="str">
        <f>IF('（別添）_計画書（歯科診療所及びⅡを算定する有床診療所）'!H21=0,"",'（別添）_計画書（歯科診療所及びⅡを算定する有床診療所）'!H21)</f>
        <v/>
      </c>
      <c r="I15" s="847"/>
      <c r="J15" s="20" t="s">
        <v>264</v>
      </c>
      <c r="K15" s="20"/>
      <c r="L15" s="20" t="s">
        <v>265</v>
      </c>
      <c r="M15" s="20" t="s">
        <v>15</v>
      </c>
      <c r="N15" s="20"/>
      <c r="O15" s="619"/>
      <c r="P15" s="619"/>
      <c r="Q15" s="20" t="s">
        <v>16</v>
      </c>
      <c r="R15" s="619"/>
      <c r="S15" s="619"/>
      <c r="T15" s="21" t="s">
        <v>264</v>
      </c>
      <c r="V15" s="721">
        <f>IFERROR(IF(E15=O15,R15-H15+1,IF(O15-E15=1,12-H15+1+R15,IF(O15-E15=2,12-H15+1+R15+12,"エラー"))),1)</f>
        <v>1</v>
      </c>
      <c r="W15" s="721"/>
      <c r="X15" s="721"/>
      <c r="Y15" s="722"/>
      <c r="Z15" s="3" t="s">
        <v>266</v>
      </c>
      <c r="AA15" s="3"/>
      <c r="AG15" s="19"/>
    </row>
    <row r="16" spans="1:33" ht="16.149999999999999" customHeight="1">
      <c r="B16" s="28"/>
      <c r="C16" s="28"/>
      <c r="D16" s="28"/>
      <c r="E16" s="28"/>
      <c r="F16" s="28"/>
      <c r="H16" s="28"/>
      <c r="I16" s="28"/>
      <c r="O16" s="28"/>
      <c r="P16" s="28"/>
      <c r="R16" s="28"/>
      <c r="S16" s="28"/>
      <c r="V16" s="271"/>
      <c r="W16" s="271"/>
      <c r="X16" s="271"/>
      <c r="Y16" s="271"/>
    </row>
    <row r="17" spans="1:34" ht="16.149999999999999" customHeight="1" thickBot="1">
      <c r="A17" s="2" t="s">
        <v>1583</v>
      </c>
      <c r="B17" s="2"/>
      <c r="C17" s="3"/>
      <c r="D17" s="3"/>
      <c r="E17" s="3"/>
      <c r="F17" s="3"/>
      <c r="G17" s="3"/>
      <c r="H17" s="3"/>
      <c r="I17" s="3"/>
      <c r="J17" s="3"/>
      <c r="K17" s="3"/>
      <c r="L17" s="3"/>
      <c r="M17" s="3"/>
      <c r="N17" s="3"/>
      <c r="O17" s="3"/>
      <c r="P17" s="3"/>
      <c r="Q17" s="3"/>
      <c r="R17" s="3"/>
      <c r="S17" s="3"/>
      <c r="T17" s="3"/>
      <c r="U17" s="3"/>
      <c r="W17" s="189"/>
      <c r="X17" s="848"/>
      <c r="Y17" s="848"/>
      <c r="Z17" s="3"/>
      <c r="AA17" s="3"/>
      <c r="AB17" s="3"/>
      <c r="AC17" s="3"/>
      <c r="AD17" s="3"/>
      <c r="AE17" s="3"/>
      <c r="AF17" s="3"/>
      <c r="AG17" s="19"/>
    </row>
    <row r="18" spans="1:34" ht="16.149999999999999" hidden="1" customHeight="1" outlineLevel="1" thickBot="1">
      <c r="A18" s="351" t="s">
        <v>410</v>
      </c>
      <c r="B18" s="351"/>
      <c r="C18" s="285"/>
      <c r="D18" s="285"/>
      <c r="E18" s="285"/>
      <c r="F18" s="285"/>
      <c r="G18" s="285"/>
      <c r="H18" s="285"/>
      <c r="I18" s="285"/>
      <c r="J18" s="285"/>
      <c r="K18" s="285"/>
      <c r="L18" s="285"/>
      <c r="M18" s="285"/>
      <c r="N18" s="285"/>
      <c r="O18" s="285"/>
      <c r="P18" s="285"/>
      <c r="Q18" s="285"/>
      <c r="R18" s="3"/>
      <c r="S18" s="3"/>
      <c r="T18" s="3"/>
      <c r="U18" s="3"/>
      <c r="W18" s="372" t="s">
        <v>1584</v>
      </c>
      <c r="X18" s="841" t="s">
        <v>375</v>
      </c>
      <c r="Y18" s="842"/>
      <c r="Z18" s="3"/>
      <c r="AA18" s="3"/>
      <c r="AB18" s="3"/>
      <c r="AC18" s="3"/>
      <c r="AD18" s="3"/>
      <c r="AE18" s="3"/>
      <c r="AF18" s="3"/>
      <c r="AG18" s="19"/>
      <c r="AH18" s="189" t="b">
        <v>0</v>
      </c>
    </row>
    <row r="19" spans="1:34" ht="16.149999999999999" hidden="1" customHeight="1" outlineLevel="1" thickBot="1">
      <c r="A19" s="330" t="s">
        <v>488</v>
      </c>
      <c r="B19" s="331"/>
      <c r="C19" s="330"/>
      <c r="D19" s="330"/>
      <c r="E19" s="330"/>
      <c r="F19" s="330"/>
      <c r="G19" s="330"/>
      <c r="H19" s="330"/>
      <c r="I19" s="330"/>
      <c r="J19" s="330"/>
      <c r="K19" s="330"/>
      <c r="L19" s="330"/>
      <c r="M19" s="330"/>
      <c r="N19" s="330"/>
      <c r="O19" s="330"/>
      <c r="P19" s="330"/>
      <c r="Q19" s="330"/>
      <c r="R19" s="330"/>
      <c r="S19" s="330"/>
      <c r="T19" s="330"/>
      <c r="U19" s="330"/>
      <c r="V19" s="330"/>
      <c r="W19" s="330"/>
      <c r="X19" s="330"/>
      <c r="Y19" s="330"/>
      <c r="Z19" s="330"/>
      <c r="AA19" s="330"/>
      <c r="AB19" s="330"/>
      <c r="AC19" s="330"/>
      <c r="AD19" s="330"/>
      <c r="AE19" s="330"/>
      <c r="AF19" s="330"/>
      <c r="AG19" s="332"/>
    </row>
    <row r="20" spans="1:34" ht="16.149999999999999" hidden="1" customHeight="1" outlineLevel="1">
      <c r="A20" s="333" t="s">
        <v>506</v>
      </c>
      <c r="B20" s="301"/>
      <c r="C20" s="301"/>
      <c r="D20" s="301"/>
      <c r="E20" s="301"/>
      <c r="F20" s="301"/>
      <c r="G20" s="301"/>
      <c r="H20" s="301"/>
      <c r="I20" s="301"/>
      <c r="J20" s="301"/>
      <c r="K20" s="301"/>
      <c r="L20" s="301"/>
      <c r="M20" s="301"/>
      <c r="N20" s="301"/>
      <c r="O20" s="301"/>
      <c r="P20" s="301"/>
      <c r="Q20" s="301"/>
      <c r="R20" s="843"/>
      <c r="S20" s="844"/>
      <c r="T20" s="844"/>
      <c r="U20" s="844"/>
      <c r="V20" s="844"/>
      <c r="W20" s="844"/>
      <c r="X20" s="844"/>
      <c r="Y20" s="334"/>
      <c r="Z20" s="334"/>
      <c r="AA20" s="334"/>
      <c r="AB20" s="334"/>
      <c r="AC20" s="845"/>
      <c r="AD20" s="845"/>
      <c r="AE20" s="845"/>
      <c r="AF20" s="845"/>
      <c r="AG20" s="335"/>
    </row>
    <row r="21" spans="1:34" ht="16.149999999999999" hidden="1" customHeight="1" outlineLevel="1">
      <c r="A21" s="336"/>
      <c r="B21" s="846" t="s">
        <v>436</v>
      </c>
      <c r="C21" s="846"/>
      <c r="D21" s="846"/>
      <c r="E21" s="846"/>
      <c r="F21" s="846"/>
      <c r="G21" s="846"/>
      <c r="H21" s="846"/>
      <c r="I21" s="846"/>
      <c r="J21" s="846"/>
      <c r="K21" s="846"/>
      <c r="L21" s="846"/>
      <c r="M21" s="846"/>
      <c r="N21" s="846"/>
      <c r="O21" s="846"/>
      <c r="P21" s="846"/>
      <c r="Q21" s="846"/>
      <c r="R21" s="846"/>
      <c r="S21" s="829" t="s">
        <v>437</v>
      </c>
      <c r="T21" s="830"/>
      <c r="U21" s="830"/>
      <c r="V21" s="830"/>
      <c r="W21" s="830"/>
      <c r="X21" s="830"/>
      <c r="Y21" s="831"/>
      <c r="Z21" s="829" t="s">
        <v>380</v>
      </c>
      <c r="AA21" s="830"/>
      <c r="AB21" s="830"/>
      <c r="AC21" s="831"/>
      <c r="AD21" s="829" t="s">
        <v>381</v>
      </c>
      <c r="AE21" s="830"/>
      <c r="AF21" s="830"/>
      <c r="AG21" s="832"/>
    </row>
    <row r="22" spans="1:34" ht="16.149999999999999" hidden="1" customHeight="1" outlineLevel="1">
      <c r="A22" s="336"/>
      <c r="B22" s="337" t="s">
        <v>438</v>
      </c>
      <c r="C22" s="338" t="s">
        <v>15</v>
      </c>
      <c r="D22" s="700" t="str">
        <f>E15</f>
        <v/>
      </c>
      <c r="E22" s="700"/>
      <c r="F22" s="339" t="s">
        <v>16</v>
      </c>
      <c r="G22" s="700" t="str">
        <f>H15</f>
        <v/>
      </c>
      <c r="H22" s="700"/>
      <c r="I22" s="339" t="s">
        <v>264</v>
      </c>
      <c r="J22" s="339" t="s">
        <v>439</v>
      </c>
      <c r="K22" s="339" t="s">
        <v>440</v>
      </c>
      <c r="L22" s="339"/>
      <c r="M22" s="708"/>
      <c r="N22" s="708"/>
      <c r="O22" s="340" t="s">
        <v>16</v>
      </c>
      <c r="P22" s="708"/>
      <c r="Q22" s="708"/>
      <c r="R22" s="341" t="s">
        <v>264</v>
      </c>
      <c r="S22" s="839"/>
      <c r="T22" s="709"/>
      <c r="U22" s="709"/>
      <c r="V22" s="709"/>
      <c r="W22" s="709"/>
      <c r="X22" s="709"/>
      <c r="Y22" s="840"/>
      <c r="Z22" s="838" t="str">
        <f>IF(S22="","",VLOOKUP(S22,'リスト（外来）'!C:D,2,FALSE))</f>
        <v/>
      </c>
      <c r="AA22" s="700"/>
      <c r="AB22" s="700"/>
      <c r="AC22" s="342" t="s">
        <v>276</v>
      </c>
      <c r="AD22" s="838" t="str">
        <f>IF(S22="","",VLOOKUP(S22,'リスト（外来）'!C:E,3,FALSE))</f>
        <v/>
      </c>
      <c r="AE22" s="700"/>
      <c r="AF22" s="700"/>
      <c r="AG22" s="363" t="s">
        <v>276</v>
      </c>
    </row>
    <row r="23" spans="1:34" ht="16.149999999999999" hidden="1" customHeight="1" outlineLevel="1">
      <c r="A23" s="336"/>
      <c r="B23" s="337" t="s">
        <v>441</v>
      </c>
      <c r="C23" s="338" t="s">
        <v>15</v>
      </c>
      <c r="D23" s="708"/>
      <c r="E23" s="708"/>
      <c r="F23" s="339" t="s">
        <v>16</v>
      </c>
      <c r="G23" s="708"/>
      <c r="H23" s="708"/>
      <c r="I23" s="339" t="s">
        <v>264</v>
      </c>
      <c r="J23" s="339" t="s">
        <v>439</v>
      </c>
      <c r="K23" s="339" t="s">
        <v>440</v>
      </c>
      <c r="L23" s="339"/>
      <c r="M23" s="708"/>
      <c r="N23" s="708"/>
      <c r="O23" s="340" t="s">
        <v>16</v>
      </c>
      <c r="P23" s="708"/>
      <c r="Q23" s="708"/>
      <c r="R23" s="341" t="s">
        <v>264</v>
      </c>
      <c r="S23" s="839"/>
      <c r="T23" s="709"/>
      <c r="U23" s="709"/>
      <c r="V23" s="709"/>
      <c r="W23" s="709"/>
      <c r="X23" s="709"/>
      <c r="Y23" s="840"/>
      <c r="Z23" s="838" t="str">
        <f>IF(S23="","",VLOOKUP(S23,'リスト（外来）'!C:D,2,FALSE))</f>
        <v/>
      </c>
      <c r="AA23" s="700"/>
      <c r="AB23" s="700"/>
      <c r="AC23" s="342" t="s">
        <v>276</v>
      </c>
      <c r="AD23" s="838" t="str">
        <f>IF(S23="","",VLOOKUP(S23,'リスト（外来）'!C:E,3,FALSE))</f>
        <v/>
      </c>
      <c r="AE23" s="700"/>
      <c r="AF23" s="700"/>
      <c r="AG23" s="363" t="s">
        <v>276</v>
      </c>
    </row>
    <row r="24" spans="1:34" ht="16.149999999999999" hidden="1" customHeight="1" outlineLevel="1">
      <c r="A24" s="336"/>
      <c r="B24" s="337" t="s">
        <v>442</v>
      </c>
      <c r="C24" s="338" t="s">
        <v>15</v>
      </c>
      <c r="D24" s="708"/>
      <c r="E24" s="708"/>
      <c r="F24" s="339" t="s">
        <v>16</v>
      </c>
      <c r="G24" s="708"/>
      <c r="H24" s="708"/>
      <c r="I24" s="339" t="s">
        <v>264</v>
      </c>
      <c r="J24" s="339" t="s">
        <v>439</v>
      </c>
      <c r="K24" s="339" t="s">
        <v>440</v>
      </c>
      <c r="L24" s="339"/>
      <c r="M24" s="708"/>
      <c r="N24" s="708"/>
      <c r="O24" s="340" t="s">
        <v>16</v>
      </c>
      <c r="P24" s="708"/>
      <c r="Q24" s="708"/>
      <c r="R24" s="341" t="s">
        <v>264</v>
      </c>
      <c r="S24" s="839"/>
      <c r="T24" s="709"/>
      <c r="U24" s="709"/>
      <c r="V24" s="709"/>
      <c r="W24" s="709"/>
      <c r="X24" s="709"/>
      <c r="Y24" s="840"/>
      <c r="Z24" s="838" t="str">
        <f>IF(S24="","",VLOOKUP(S24,'リスト（外来）'!C:D,2,FALSE))</f>
        <v/>
      </c>
      <c r="AA24" s="700"/>
      <c r="AB24" s="700"/>
      <c r="AC24" s="342" t="s">
        <v>276</v>
      </c>
      <c r="AD24" s="838" t="str">
        <f>IF(S24="","",VLOOKUP(S24,'リスト（外来）'!C:E,3,FALSE))</f>
        <v/>
      </c>
      <c r="AE24" s="700"/>
      <c r="AF24" s="700"/>
      <c r="AG24" s="363" t="s">
        <v>276</v>
      </c>
    </row>
    <row r="25" spans="1:34" ht="16.149999999999999" hidden="1" customHeight="1" outlineLevel="1">
      <c r="A25" s="336"/>
      <c r="B25" s="364" t="s">
        <v>443</v>
      </c>
      <c r="C25" s="338" t="s">
        <v>15</v>
      </c>
      <c r="D25" s="708"/>
      <c r="E25" s="708"/>
      <c r="F25" s="339" t="s">
        <v>16</v>
      </c>
      <c r="G25" s="708"/>
      <c r="H25" s="708"/>
      <c r="I25" s="339" t="s">
        <v>264</v>
      </c>
      <c r="J25" s="339" t="s">
        <v>439</v>
      </c>
      <c r="K25" s="339" t="s">
        <v>440</v>
      </c>
      <c r="L25" s="339"/>
      <c r="M25" s="708"/>
      <c r="N25" s="708"/>
      <c r="O25" s="340" t="s">
        <v>16</v>
      </c>
      <c r="P25" s="708"/>
      <c r="Q25" s="708"/>
      <c r="R25" s="341" t="s">
        <v>264</v>
      </c>
      <c r="S25" s="839"/>
      <c r="T25" s="709"/>
      <c r="U25" s="709"/>
      <c r="V25" s="709"/>
      <c r="W25" s="709"/>
      <c r="X25" s="709"/>
      <c r="Y25" s="840"/>
      <c r="Z25" s="838" t="str">
        <f>IF(S25="","",VLOOKUP(S25,'リスト（外来）'!C:D,2,FALSE))</f>
        <v/>
      </c>
      <c r="AA25" s="700"/>
      <c r="AB25" s="700"/>
      <c r="AC25" s="342" t="s">
        <v>276</v>
      </c>
      <c r="AD25" s="838" t="str">
        <f>IF(S25="","",VLOOKUP(S25,'リスト（外来）'!C:E,3,FALSE))</f>
        <v/>
      </c>
      <c r="AE25" s="700"/>
      <c r="AF25" s="700"/>
      <c r="AG25" s="363" t="s">
        <v>276</v>
      </c>
    </row>
    <row r="26" spans="1:34" ht="16.149999999999999" hidden="1" customHeight="1" outlineLevel="1">
      <c r="A26" s="343" t="s">
        <v>444</v>
      </c>
      <c r="B26" s="342"/>
      <c r="C26" s="342"/>
      <c r="D26" s="342"/>
      <c r="E26" s="342"/>
      <c r="F26" s="342"/>
      <c r="G26" s="342"/>
      <c r="H26" s="342"/>
      <c r="I26" s="342"/>
      <c r="J26" s="342"/>
      <c r="K26" s="342"/>
      <c r="L26" s="342"/>
      <c r="M26" s="342"/>
      <c r="N26" s="342"/>
      <c r="O26" s="342"/>
      <c r="P26" s="342"/>
      <c r="Q26" s="342"/>
      <c r="R26" s="342"/>
      <c r="S26" s="342"/>
      <c r="T26" s="342"/>
      <c r="U26" s="342"/>
      <c r="V26" s="342"/>
      <c r="W26" s="342"/>
      <c r="X26" s="342"/>
      <c r="Y26" s="342"/>
      <c r="Z26" s="342"/>
      <c r="AA26" s="342"/>
      <c r="AB26" s="342"/>
      <c r="AC26" s="837"/>
      <c r="AD26" s="837"/>
      <c r="AE26" s="837"/>
      <c r="AF26" s="837"/>
      <c r="AG26" s="363"/>
    </row>
    <row r="27" spans="1:34" ht="16.149999999999999" hidden="1" customHeight="1" outlineLevel="1">
      <c r="A27" s="336"/>
      <c r="B27" s="829" t="s">
        <v>436</v>
      </c>
      <c r="C27" s="830"/>
      <c r="D27" s="830"/>
      <c r="E27" s="830"/>
      <c r="F27" s="830"/>
      <c r="G27" s="830"/>
      <c r="H27" s="830"/>
      <c r="I27" s="830"/>
      <c r="J27" s="830"/>
      <c r="K27" s="830"/>
      <c r="L27" s="830"/>
      <c r="M27" s="830"/>
      <c r="N27" s="830"/>
      <c r="O27" s="830"/>
      <c r="P27" s="830"/>
      <c r="Q27" s="830"/>
      <c r="R27" s="831"/>
      <c r="S27" s="829" t="s">
        <v>490</v>
      </c>
      <c r="T27" s="830"/>
      <c r="U27" s="830"/>
      <c r="V27" s="830"/>
      <c r="W27" s="830"/>
      <c r="X27" s="830"/>
      <c r="Y27" s="831"/>
      <c r="Z27" s="830" t="s">
        <v>491</v>
      </c>
      <c r="AA27" s="830"/>
      <c r="AB27" s="830"/>
      <c r="AC27" s="830"/>
      <c r="AD27" s="830"/>
      <c r="AE27" s="830"/>
      <c r="AF27" s="830"/>
      <c r="AG27" s="832"/>
    </row>
    <row r="28" spans="1:34" ht="16.149999999999999" hidden="1" customHeight="1" outlineLevel="1">
      <c r="A28" s="336"/>
      <c r="B28" s="337" t="s">
        <v>438</v>
      </c>
      <c r="C28" s="338" t="s">
        <v>15</v>
      </c>
      <c r="D28" s="700" t="str">
        <f>IF(D22="","",D22)</f>
        <v/>
      </c>
      <c r="E28" s="700"/>
      <c r="F28" s="339" t="s">
        <v>16</v>
      </c>
      <c r="G28" s="700" t="str">
        <f>IF(G22="","",G22)</f>
        <v/>
      </c>
      <c r="H28" s="700"/>
      <c r="I28" s="339" t="s">
        <v>264</v>
      </c>
      <c r="J28" s="339" t="s">
        <v>439</v>
      </c>
      <c r="K28" s="339" t="s">
        <v>440</v>
      </c>
      <c r="L28" s="339"/>
      <c r="M28" s="811" t="str">
        <f>IF(M22="","",M22)</f>
        <v/>
      </c>
      <c r="N28" s="811"/>
      <c r="O28" s="340" t="s">
        <v>16</v>
      </c>
      <c r="P28" s="811" t="str">
        <f>IF(P22="","",P22)</f>
        <v/>
      </c>
      <c r="Q28" s="811"/>
      <c r="R28" s="341" t="s">
        <v>264</v>
      </c>
      <c r="S28" s="833"/>
      <c r="T28" s="834"/>
      <c r="U28" s="834"/>
      <c r="V28" s="834"/>
      <c r="W28" s="834"/>
      <c r="X28" s="834"/>
      <c r="Y28" s="362" t="s">
        <v>278</v>
      </c>
      <c r="Z28" s="835"/>
      <c r="AA28" s="836"/>
      <c r="AB28" s="836"/>
      <c r="AC28" s="836"/>
      <c r="AD28" s="836"/>
      <c r="AE28" s="836"/>
      <c r="AF28" s="836"/>
      <c r="AG28" s="363" t="s">
        <v>278</v>
      </c>
    </row>
    <row r="29" spans="1:34" ht="16.149999999999999" hidden="1" customHeight="1" outlineLevel="1">
      <c r="A29" s="336"/>
      <c r="B29" s="337" t="s">
        <v>441</v>
      </c>
      <c r="C29" s="338" t="s">
        <v>15</v>
      </c>
      <c r="D29" s="811" t="str">
        <f>IF(D23="","",D23)</f>
        <v/>
      </c>
      <c r="E29" s="811"/>
      <c r="F29" s="339" t="s">
        <v>16</v>
      </c>
      <c r="G29" s="811" t="str">
        <f>IF(G23="","",G23)</f>
        <v/>
      </c>
      <c r="H29" s="811"/>
      <c r="I29" s="339" t="s">
        <v>264</v>
      </c>
      <c r="J29" s="339" t="s">
        <v>439</v>
      </c>
      <c r="K29" s="339" t="s">
        <v>440</v>
      </c>
      <c r="L29" s="339"/>
      <c r="M29" s="811" t="str">
        <f>IF(M23="","",M23)</f>
        <v/>
      </c>
      <c r="N29" s="811"/>
      <c r="O29" s="340" t="s">
        <v>16</v>
      </c>
      <c r="P29" s="811" t="str">
        <f>IF(P23="","",P23)</f>
        <v/>
      </c>
      <c r="Q29" s="811"/>
      <c r="R29" s="341" t="s">
        <v>264</v>
      </c>
      <c r="S29" s="833"/>
      <c r="T29" s="834"/>
      <c r="U29" s="834"/>
      <c r="V29" s="834"/>
      <c r="W29" s="834"/>
      <c r="X29" s="834"/>
      <c r="Y29" s="362" t="s">
        <v>278</v>
      </c>
      <c r="Z29" s="835"/>
      <c r="AA29" s="836"/>
      <c r="AB29" s="836"/>
      <c r="AC29" s="836"/>
      <c r="AD29" s="836"/>
      <c r="AE29" s="836"/>
      <c r="AF29" s="836"/>
      <c r="AG29" s="363" t="s">
        <v>278</v>
      </c>
    </row>
    <row r="30" spans="1:34" ht="16.149999999999999" hidden="1" customHeight="1" outlineLevel="1">
      <c r="A30" s="336"/>
      <c r="B30" s="337" t="s">
        <v>442</v>
      </c>
      <c r="C30" s="338" t="s">
        <v>15</v>
      </c>
      <c r="D30" s="811" t="str">
        <f>IF(D24="","",D24)</f>
        <v/>
      </c>
      <c r="E30" s="811"/>
      <c r="F30" s="339" t="s">
        <v>16</v>
      </c>
      <c r="G30" s="811" t="str">
        <f>IF(G24="","",G24)</f>
        <v/>
      </c>
      <c r="H30" s="811"/>
      <c r="I30" s="339" t="s">
        <v>264</v>
      </c>
      <c r="J30" s="339" t="s">
        <v>439</v>
      </c>
      <c r="K30" s="339" t="s">
        <v>440</v>
      </c>
      <c r="L30" s="339"/>
      <c r="M30" s="811" t="str">
        <f>IF(M24="","",M24)</f>
        <v/>
      </c>
      <c r="N30" s="811"/>
      <c r="O30" s="340" t="s">
        <v>16</v>
      </c>
      <c r="P30" s="811" t="str">
        <f>IF(P24="","",P24)</f>
        <v/>
      </c>
      <c r="Q30" s="811"/>
      <c r="R30" s="341" t="s">
        <v>264</v>
      </c>
      <c r="S30" s="833"/>
      <c r="T30" s="834"/>
      <c r="U30" s="834"/>
      <c r="V30" s="834"/>
      <c r="W30" s="834"/>
      <c r="X30" s="834"/>
      <c r="Y30" s="362" t="s">
        <v>278</v>
      </c>
      <c r="Z30" s="835"/>
      <c r="AA30" s="836"/>
      <c r="AB30" s="836"/>
      <c r="AC30" s="836"/>
      <c r="AD30" s="836"/>
      <c r="AE30" s="836"/>
      <c r="AF30" s="836"/>
      <c r="AG30" s="363" t="s">
        <v>278</v>
      </c>
    </row>
    <row r="31" spans="1:34" ht="16.149999999999999" hidden="1" customHeight="1" outlineLevel="1">
      <c r="A31" s="344"/>
      <c r="B31" s="364" t="s">
        <v>443</v>
      </c>
      <c r="C31" s="338" t="s">
        <v>15</v>
      </c>
      <c r="D31" s="811" t="str">
        <f>IF(D25="","",D25)</f>
        <v/>
      </c>
      <c r="E31" s="811"/>
      <c r="F31" s="339" t="s">
        <v>16</v>
      </c>
      <c r="G31" s="811" t="str">
        <f>IF(G25="","",G25)</f>
        <v/>
      </c>
      <c r="H31" s="811"/>
      <c r="I31" s="339" t="s">
        <v>264</v>
      </c>
      <c r="J31" s="339" t="s">
        <v>439</v>
      </c>
      <c r="K31" s="339" t="s">
        <v>440</v>
      </c>
      <c r="L31" s="339"/>
      <c r="M31" s="811" t="str">
        <f>IF(M25="","",M25)</f>
        <v/>
      </c>
      <c r="N31" s="811"/>
      <c r="O31" s="340" t="s">
        <v>16</v>
      </c>
      <c r="P31" s="811" t="str">
        <f>IF(P25="","",P25)</f>
        <v/>
      </c>
      <c r="Q31" s="811"/>
      <c r="R31" s="341" t="s">
        <v>264</v>
      </c>
      <c r="S31" s="833"/>
      <c r="T31" s="834"/>
      <c r="U31" s="834"/>
      <c r="V31" s="834"/>
      <c r="W31" s="834"/>
      <c r="X31" s="834"/>
      <c r="Y31" s="362" t="s">
        <v>278</v>
      </c>
      <c r="Z31" s="835"/>
      <c r="AA31" s="836"/>
      <c r="AB31" s="836"/>
      <c r="AC31" s="836"/>
      <c r="AD31" s="836"/>
      <c r="AE31" s="836"/>
      <c r="AF31" s="836"/>
      <c r="AG31" s="363" t="s">
        <v>278</v>
      </c>
    </row>
    <row r="32" spans="1:34" ht="16.149999999999999" hidden="1" customHeight="1" outlineLevel="1">
      <c r="A32" s="336"/>
      <c r="B32" s="822" t="s">
        <v>446</v>
      </c>
      <c r="C32" s="823"/>
      <c r="D32" s="823"/>
      <c r="E32" s="823"/>
      <c r="F32" s="823"/>
      <c r="G32" s="823"/>
      <c r="H32" s="823"/>
      <c r="I32" s="823"/>
      <c r="J32" s="823"/>
      <c r="K32" s="823"/>
      <c r="L32" s="823"/>
      <c r="M32" s="823"/>
      <c r="N32" s="823"/>
      <c r="O32" s="823"/>
      <c r="P32" s="823"/>
      <c r="Q32" s="823"/>
      <c r="R32" s="824"/>
      <c r="S32" s="825">
        <f>SUM(S28:X31)</f>
        <v>0</v>
      </c>
      <c r="T32" s="826"/>
      <c r="U32" s="826"/>
      <c r="V32" s="826"/>
      <c r="W32" s="826"/>
      <c r="X32" s="826"/>
      <c r="Y32" s="362" t="s">
        <v>278</v>
      </c>
      <c r="Z32" s="827">
        <f>SUM(Z28:AF31)</f>
        <v>0</v>
      </c>
      <c r="AA32" s="701"/>
      <c r="AB32" s="701"/>
      <c r="AC32" s="701"/>
      <c r="AD32" s="701"/>
      <c r="AE32" s="701"/>
      <c r="AF32" s="701"/>
      <c r="AG32" s="363" t="s">
        <v>278</v>
      </c>
    </row>
    <row r="33" spans="1:43" ht="16.149999999999999" hidden="1" customHeight="1" outlineLevel="1">
      <c r="A33" s="343" t="s">
        <v>507</v>
      </c>
      <c r="B33" s="345"/>
      <c r="C33" s="339"/>
      <c r="D33" s="339"/>
      <c r="E33" s="339"/>
      <c r="F33" s="339"/>
      <c r="G33" s="339"/>
      <c r="H33" s="339"/>
      <c r="I33" s="339"/>
      <c r="J33" s="339"/>
      <c r="K33" s="339"/>
      <c r="L33" s="339"/>
      <c r="M33" s="339"/>
      <c r="N33" s="339"/>
      <c r="O33" s="339"/>
      <c r="P33" s="339"/>
      <c r="Q33" s="339"/>
      <c r="R33" s="339"/>
      <c r="S33" s="339"/>
      <c r="T33" s="339"/>
      <c r="U33" s="339"/>
      <c r="V33" s="339"/>
      <c r="W33" s="339"/>
      <c r="X33" s="339"/>
      <c r="Y33" s="339"/>
      <c r="Z33" s="339"/>
      <c r="AA33" s="339"/>
      <c r="AB33" s="339"/>
      <c r="AC33" s="828"/>
      <c r="AD33" s="828"/>
      <c r="AE33" s="828"/>
      <c r="AF33" s="828"/>
      <c r="AG33" s="346"/>
    </row>
    <row r="34" spans="1:43" ht="16.149999999999999" hidden="1" customHeight="1" outlineLevel="1">
      <c r="A34" s="336"/>
      <c r="B34" s="829" t="s">
        <v>436</v>
      </c>
      <c r="C34" s="830"/>
      <c r="D34" s="830"/>
      <c r="E34" s="830"/>
      <c r="F34" s="830"/>
      <c r="G34" s="830"/>
      <c r="H34" s="830"/>
      <c r="I34" s="830"/>
      <c r="J34" s="830"/>
      <c r="K34" s="830"/>
      <c r="L34" s="830"/>
      <c r="M34" s="830"/>
      <c r="N34" s="830"/>
      <c r="O34" s="830"/>
      <c r="P34" s="830"/>
      <c r="Q34" s="830"/>
      <c r="R34" s="831"/>
      <c r="S34" s="829" t="s">
        <v>493</v>
      </c>
      <c r="T34" s="830"/>
      <c r="U34" s="830"/>
      <c r="V34" s="830"/>
      <c r="W34" s="830"/>
      <c r="X34" s="830"/>
      <c r="Y34" s="831"/>
      <c r="Z34" s="830" t="s">
        <v>494</v>
      </c>
      <c r="AA34" s="830"/>
      <c r="AB34" s="830"/>
      <c r="AC34" s="830"/>
      <c r="AD34" s="830"/>
      <c r="AE34" s="830"/>
      <c r="AF34" s="830"/>
      <c r="AG34" s="832"/>
    </row>
    <row r="35" spans="1:43" ht="16.149999999999999" hidden="1" customHeight="1" outlineLevel="1">
      <c r="A35" s="336"/>
      <c r="B35" s="337" t="s">
        <v>438</v>
      </c>
      <c r="C35" s="338" t="s">
        <v>15</v>
      </c>
      <c r="D35" s="700" t="str">
        <f>IF(D22="","",D22)</f>
        <v/>
      </c>
      <c r="E35" s="700"/>
      <c r="F35" s="339" t="s">
        <v>16</v>
      </c>
      <c r="G35" s="700" t="str">
        <f>IF(G22="","",G22)</f>
        <v/>
      </c>
      <c r="H35" s="700"/>
      <c r="I35" s="339" t="s">
        <v>264</v>
      </c>
      <c r="J35" s="339" t="s">
        <v>439</v>
      </c>
      <c r="K35" s="339" t="s">
        <v>440</v>
      </c>
      <c r="L35" s="339"/>
      <c r="M35" s="811" t="str">
        <f>IF(M22="","",M22)</f>
        <v/>
      </c>
      <c r="N35" s="811"/>
      <c r="O35" s="340" t="s">
        <v>16</v>
      </c>
      <c r="P35" s="811" t="str">
        <f>IF(P22="","",P22)</f>
        <v/>
      </c>
      <c r="Q35" s="811"/>
      <c r="R35" s="340" t="s">
        <v>264</v>
      </c>
      <c r="S35" s="812" t="str">
        <f>IFERROR(S28*Z22*10,"")</f>
        <v/>
      </c>
      <c r="T35" s="813"/>
      <c r="U35" s="813"/>
      <c r="V35" s="813"/>
      <c r="W35" s="813"/>
      <c r="X35" s="813"/>
      <c r="Y35" s="362" t="s">
        <v>270</v>
      </c>
      <c r="Z35" s="814" t="str">
        <f>IFERROR(Z28*AD22*10,"")</f>
        <v/>
      </c>
      <c r="AA35" s="815"/>
      <c r="AB35" s="815"/>
      <c r="AC35" s="815"/>
      <c r="AD35" s="815"/>
      <c r="AE35" s="815"/>
      <c r="AF35" s="815"/>
      <c r="AG35" s="363" t="s">
        <v>270</v>
      </c>
    </row>
    <row r="36" spans="1:43" ht="16.149999999999999" hidden="1" customHeight="1" outlineLevel="1">
      <c r="A36" s="336"/>
      <c r="B36" s="337" t="s">
        <v>441</v>
      </c>
      <c r="C36" s="338" t="s">
        <v>15</v>
      </c>
      <c r="D36" s="811" t="str">
        <f>IF(D23="","",D23)</f>
        <v/>
      </c>
      <c r="E36" s="811"/>
      <c r="F36" s="339" t="s">
        <v>16</v>
      </c>
      <c r="G36" s="811" t="str">
        <f>IF(G23="","",G23)</f>
        <v/>
      </c>
      <c r="H36" s="811"/>
      <c r="I36" s="339" t="s">
        <v>264</v>
      </c>
      <c r="J36" s="339" t="s">
        <v>439</v>
      </c>
      <c r="K36" s="339" t="s">
        <v>440</v>
      </c>
      <c r="L36" s="339"/>
      <c r="M36" s="811" t="str">
        <f>IF(M23="","",M23)</f>
        <v/>
      </c>
      <c r="N36" s="811"/>
      <c r="O36" s="340" t="s">
        <v>16</v>
      </c>
      <c r="P36" s="811" t="str">
        <f>IF(P23="","",P23)</f>
        <v/>
      </c>
      <c r="Q36" s="811"/>
      <c r="R36" s="340" t="s">
        <v>264</v>
      </c>
      <c r="S36" s="812" t="str">
        <f t="shared" ref="S36:S38" si="0">IFERROR(S29*Z23*10,"")</f>
        <v/>
      </c>
      <c r="T36" s="813"/>
      <c r="U36" s="813"/>
      <c r="V36" s="813"/>
      <c r="W36" s="813"/>
      <c r="X36" s="813"/>
      <c r="Y36" s="362" t="s">
        <v>270</v>
      </c>
      <c r="Z36" s="814" t="str">
        <f t="shared" ref="Z36:Z37" si="1">IFERROR(Z29*AD23*10,"")</f>
        <v/>
      </c>
      <c r="AA36" s="815"/>
      <c r="AB36" s="815"/>
      <c r="AC36" s="815"/>
      <c r="AD36" s="815"/>
      <c r="AE36" s="815"/>
      <c r="AF36" s="815"/>
      <c r="AG36" s="363" t="s">
        <v>270</v>
      </c>
    </row>
    <row r="37" spans="1:43" ht="16.149999999999999" hidden="1" customHeight="1" outlineLevel="1">
      <c r="A37" s="336"/>
      <c r="B37" s="337" t="s">
        <v>442</v>
      </c>
      <c r="C37" s="338" t="s">
        <v>15</v>
      </c>
      <c r="D37" s="811" t="str">
        <f>IF(D24="","",D24)</f>
        <v/>
      </c>
      <c r="E37" s="811"/>
      <c r="F37" s="339" t="s">
        <v>16</v>
      </c>
      <c r="G37" s="811" t="str">
        <f>IF(G24="","",G24)</f>
        <v/>
      </c>
      <c r="H37" s="811"/>
      <c r="I37" s="339" t="s">
        <v>264</v>
      </c>
      <c r="J37" s="339" t="s">
        <v>439</v>
      </c>
      <c r="K37" s="339" t="s">
        <v>440</v>
      </c>
      <c r="L37" s="339"/>
      <c r="M37" s="811" t="str">
        <f>IF(M24="","",M24)</f>
        <v/>
      </c>
      <c r="N37" s="811"/>
      <c r="O37" s="340" t="s">
        <v>16</v>
      </c>
      <c r="P37" s="811" t="str">
        <f>IF(P24="","",P24)</f>
        <v/>
      </c>
      <c r="Q37" s="811"/>
      <c r="R37" s="340" t="s">
        <v>264</v>
      </c>
      <c r="S37" s="812" t="str">
        <f t="shared" si="0"/>
        <v/>
      </c>
      <c r="T37" s="813"/>
      <c r="U37" s="813"/>
      <c r="V37" s="813"/>
      <c r="W37" s="813"/>
      <c r="X37" s="813"/>
      <c r="Y37" s="362" t="s">
        <v>270</v>
      </c>
      <c r="Z37" s="814" t="str">
        <f t="shared" si="1"/>
        <v/>
      </c>
      <c r="AA37" s="815"/>
      <c r="AB37" s="815"/>
      <c r="AC37" s="815"/>
      <c r="AD37" s="815"/>
      <c r="AE37" s="815"/>
      <c r="AF37" s="815"/>
      <c r="AG37" s="363" t="s">
        <v>270</v>
      </c>
    </row>
    <row r="38" spans="1:43" ht="16.149999999999999" hidden="1" customHeight="1" outlineLevel="1">
      <c r="A38" s="336"/>
      <c r="B38" s="347" t="s">
        <v>443</v>
      </c>
      <c r="C38" s="348" t="s">
        <v>15</v>
      </c>
      <c r="D38" s="811" t="str">
        <f>IF(D25="","",D25)</f>
        <v/>
      </c>
      <c r="E38" s="811"/>
      <c r="F38" s="339" t="s">
        <v>16</v>
      </c>
      <c r="G38" s="811" t="str">
        <f>IF(G25="","",G25)</f>
        <v/>
      </c>
      <c r="H38" s="811"/>
      <c r="I38" s="339" t="s">
        <v>264</v>
      </c>
      <c r="J38" s="339" t="s">
        <v>439</v>
      </c>
      <c r="K38" s="339" t="s">
        <v>440</v>
      </c>
      <c r="L38" s="339"/>
      <c r="M38" s="811" t="str">
        <f>IF(M25="","",M25)</f>
        <v/>
      </c>
      <c r="N38" s="811"/>
      <c r="O38" s="340" t="s">
        <v>16</v>
      </c>
      <c r="P38" s="811" t="str">
        <f>IF(P25="","",P25)</f>
        <v/>
      </c>
      <c r="Q38" s="811"/>
      <c r="R38" s="340" t="s">
        <v>264</v>
      </c>
      <c r="S38" s="812" t="str">
        <f t="shared" si="0"/>
        <v/>
      </c>
      <c r="T38" s="813"/>
      <c r="U38" s="813"/>
      <c r="V38" s="813"/>
      <c r="W38" s="813"/>
      <c r="X38" s="813"/>
      <c r="Y38" s="362" t="s">
        <v>270</v>
      </c>
      <c r="Z38" s="814" t="str">
        <f>IFERROR(Z31*AD25*10,"")</f>
        <v/>
      </c>
      <c r="AA38" s="815"/>
      <c r="AB38" s="815"/>
      <c r="AC38" s="815"/>
      <c r="AD38" s="815"/>
      <c r="AE38" s="815"/>
      <c r="AF38" s="815"/>
      <c r="AG38" s="363" t="s">
        <v>270</v>
      </c>
    </row>
    <row r="39" spans="1:43" s="50" customFormat="1" ht="16.149999999999999" hidden="1" customHeight="1" outlineLevel="1">
      <c r="A39" s="336"/>
      <c r="B39" s="347" t="s">
        <v>449</v>
      </c>
      <c r="C39" s="342" t="s">
        <v>450</v>
      </c>
      <c r="D39" s="361"/>
      <c r="E39" s="361"/>
      <c r="F39" s="342"/>
      <c r="G39" s="361"/>
      <c r="H39" s="361"/>
      <c r="I39" s="342"/>
      <c r="J39" s="342"/>
      <c r="K39" s="342"/>
      <c r="L39" s="342"/>
      <c r="M39" s="361"/>
      <c r="N39" s="361"/>
      <c r="O39" s="361"/>
      <c r="P39" s="361"/>
      <c r="Q39" s="361"/>
      <c r="R39" s="361"/>
      <c r="S39" s="361"/>
      <c r="T39" s="361"/>
      <c r="U39" s="361"/>
      <c r="V39" s="361"/>
      <c r="W39" s="361"/>
      <c r="X39" s="361"/>
      <c r="Y39" s="361"/>
      <c r="Z39" s="806">
        <v>1</v>
      </c>
      <c r="AA39" s="708"/>
      <c r="AB39" s="708"/>
      <c r="AC39" s="708"/>
      <c r="AD39" s="708"/>
      <c r="AE39" s="708"/>
      <c r="AF39" s="708"/>
      <c r="AG39" s="363" t="s">
        <v>270</v>
      </c>
      <c r="AH39" s="215"/>
      <c r="AI39" s="215"/>
      <c r="AJ39" s="215"/>
      <c r="AK39" s="215"/>
      <c r="AL39" s="215"/>
      <c r="AM39" s="215"/>
      <c r="AN39" s="215"/>
      <c r="AO39" s="215"/>
      <c r="AP39" s="215"/>
      <c r="AQ39" s="215"/>
    </row>
    <row r="40" spans="1:43" s="50" customFormat="1" ht="16.149999999999999" hidden="1" customHeight="1" outlineLevel="1">
      <c r="A40" s="336"/>
      <c r="B40" s="364" t="s">
        <v>451</v>
      </c>
      <c r="C40" s="342" t="s">
        <v>508</v>
      </c>
      <c r="D40" s="361"/>
      <c r="E40" s="361"/>
      <c r="F40" s="342"/>
      <c r="G40" s="361"/>
      <c r="H40" s="361"/>
      <c r="I40" s="342"/>
      <c r="J40" s="342"/>
      <c r="K40" s="342"/>
      <c r="L40" s="342"/>
      <c r="M40" s="361"/>
      <c r="N40" s="361"/>
      <c r="O40" s="361"/>
      <c r="P40" s="361"/>
      <c r="Q40" s="361"/>
      <c r="R40" s="361"/>
      <c r="S40" s="361"/>
      <c r="T40" s="361"/>
      <c r="U40" s="361"/>
      <c r="V40" s="361"/>
      <c r="W40" s="361"/>
      <c r="X40" s="361"/>
      <c r="Y40" s="361"/>
      <c r="Z40" s="806">
        <v>2</v>
      </c>
      <c r="AA40" s="708"/>
      <c r="AB40" s="708"/>
      <c r="AC40" s="708"/>
      <c r="AD40" s="708"/>
      <c r="AE40" s="708"/>
      <c r="AF40" s="708"/>
      <c r="AG40" s="363" t="s">
        <v>270</v>
      </c>
      <c r="AH40" s="215"/>
      <c r="AI40" s="215"/>
      <c r="AJ40" s="215"/>
      <c r="AK40" s="215"/>
      <c r="AL40" s="215"/>
      <c r="AM40" s="215"/>
      <c r="AN40" s="215"/>
      <c r="AO40" s="215"/>
      <c r="AP40" s="215"/>
      <c r="AQ40" s="215"/>
    </row>
    <row r="41" spans="1:43" ht="16.149999999999999" hidden="1" customHeight="1" outlineLevel="1" thickBot="1">
      <c r="A41" s="349"/>
      <c r="B41" s="807" t="s">
        <v>446</v>
      </c>
      <c r="C41" s="808"/>
      <c r="D41" s="808"/>
      <c r="E41" s="808"/>
      <c r="F41" s="808"/>
      <c r="G41" s="808"/>
      <c r="H41" s="808"/>
      <c r="I41" s="808"/>
      <c r="J41" s="808"/>
      <c r="K41" s="808"/>
      <c r="L41" s="808"/>
      <c r="M41" s="808"/>
      <c r="N41" s="808"/>
      <c r="O41" s="808"/>
      <c r="P41" s="808"/>
      <c r="Q41" s="808"/>
      <c r="R41" s="808"/>
      <c r="S41" s="808"/>
      <c r="T41" s="808"/>
      <c r="U41" s="808"/>
      <c r="V41" s="808"/>
      <c r="W41" s="808"/>
      <c r="X41" s="808"/>
      <c r="Y41" s="809"/>
      <c r="Z41" s="810">
        <f>IFERROR(SUM(S35:X38)+SUM(Z35:AF38)-Z39+Z40,0)</f>
        <v>1</v>
      </c>
      <c r="AA41" s="689"/>
      <c r="AB41" s="689"/>
      <c r="AC41" s="689"/>
      <c r="AD41" s="689"/>
      <c r="AE41" s="689"/>
      <c r="AF41" s="689"/>
      <c r="AG41" s="350" t="s">
        <v>270</v>
      </c>
    </row>
    <row r="42" spans="1:43" ht="15.6" hidden="1" customHeight="1" outlineLevel="1" collapsed="1" thickBot="1">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19"/>
    </row>
    <row r="43" spans="1:43" ht="15.6" customHeight="1" collapsed="1">
      <c r="A43" s="286" t="s">
        <v>1621</v>
      </c>
      <c r="B43" s="287"/>
      <c r="C43" s="287"/>
      <c r="D43" s="287"/>
      <c r="E43" s="287"/>
      <c r="F43" s="287"/>
      <c r="G43" s="287"/>
      <c r="H43" s="287"/>
      <c r="I43" s="287"/>
      <c r="J43" s="287"/>
      <c r="K43" s="287"/>
      <c r="L43" s="287"/>
      <c r="M43" s="287"/>
      <c r="N43" s="287"/>
      <c r="O43" s="287"/>
      <c r="P43" s="287"/>
      <c r="Q43" s="287"/>
      <c r="R43" s="287"/>
      <c r="S43" s="287"/>
      <c r="T43" s="287"/>
      <c r="U43" s="287"/>
      <c r="V43" s="287"/>
      <c r="W43" s="287"/>
      <c r="X43" s="287"/>
      <c r="Y43" s="287"/>
      <c r="Z43" s="287"/>
      <c r="AA43" s="287"/>
      <c r="AB43" s="816"/>
      <c r="AC43" s="816"/>
      <c r="AD43" s="816"/>
      <c r="AE43" s="816"/>
      <c r="AF43" s="816"/>
      <c r="AG43" s="288" t="s">
        <v>270</v>
      </c>
    </row>
    <row r="44" spans="1:43" ht="15.6" customHeight="1" thickBot="1">
      <c r="A44" s="289" t="s">
        <v>1622</v>
      </c>
      <c r="B44" s="290"/>
      <c r="C44" s="290"/>
      <c r="D44" s="290"/>
      <c r="E44" s="290"/>
      <c r="F44" s="290"/>
      <c r="G44" s="290"/>
      <c r="H44" s="290"/>
      <c r="I44" s="290"/>
      <c r="J44" s="290"/>
      <c r="K44" s="290"/>
      <c r="L44" s="290"/>
      <c r="M44" s="290"/>
      <c r="N44" s="290"/>
      <c r="O44" s="290"/>
      <c r="P44" s="290"/>
      <c r="Q44" s="290"/>
      <c r="R44" s="290"/>
      <c r="S44" s="290"/>
      <c r="T44" s="290"/>
      <c r="U44" s="290"/>
      <c r="V44" s="290"/>
      <c r="W44" s="290"/>
      <c r="X44" s="290"/>
      <c r="Y44" s="290"/>
      <c r="Z44" s="290"/>
      <c r="AA44" s="290"/>
      <c r="AB44" s="817"/>
      <c r="AC44" s="817"/>
      <c r="AD44" s="817"/>
      <c r="AE44" s="817"/>
      <c r="AF44" s="817"/>
      <c r="AG44" s="291" t="s">
        <v>270</v>
      </c>
    </row>
    <row r="45" spans="1:43" ht="15.6" customHeight="1" thickBot="1">
      <c r="A45" s="357"/>
      <c r="B45" s="357"/>
      <c r="C45" s="357"/>
      <c r="D45" s="357"/>
      <c r="E45" s="357"/>
      <c r="F45" s="357"/>
      <c r="G45" s="357"/>
      <c r="H45" s="357"/>
      <c r="I45" s="357"/>
      <c r="J45" s="357"/>
      <c r="K45" s="357"/>
      <c r="L45" s="357"/>
      <c r="M45" s="357"/>
      <c r="N45" s="357"/>
      <c r="O45" s="357"/>
      <c r="P45" s="357"/>
      <c r="Q45" s="357"/>
      <c r="R45" s="357"/>
      <c r="S45" s="357"/>
      <c r="T45" s="357"/>
      <c r="U45" s="357"/>
      <c r="V45" s="357"/>
      <c r="W45" s="357"/>
      <c r="X45" s="357"/>
      <c r="Y45" s="357"/>
      <c r="Z45" s="357"/>
      <c r="AA45" s="357"/>
      <c r="AB45" s="358"/>
      <c r="AC45" s="358"/>
      <c r="AD45" s="358"/>
      <c r="AE45" s="358"/>
      <c r="AF45" s="358"/>
      <c r="AG45" s="357"/>
    </row>
    <row r="46" spans="1:43" ht="15.6" customHeight="1" thickBot="1">
      <c r="A46" s="292" t="s">
        <v>1585</v>
      </c>
      <c r="B46" s="293"/>
      <c r="C46" s="293"/>
      <c r="D46" s="293"/>
      <c r="E46" s="293"/>
      <c r="F46" s="293"/>
      <c r="G46" s="293"/>
      <c r="H46" s="293"/>
      <c r="I46" s="293"/>
      <c r="J46" s="293"/>
      <c r="K46" s="293"/>
      <c r="L46" s="293"/>
      <c r="M46" s="293"/>
      <c r="N46" s="293"/>
      <c r="O46" s="293"/>
      <c r="P46" s="293"/>
      <c r="Q46" s="293"/>
      <c r="R46" s="293"/>
      <c r="S46" s="293"/>
      <c r="T46" s="293"/>
      <c r="U46" s="293"/>
      <c r="V46" s="293"/>
      <c r="W46" s="293"/>
      <c r="X46" s="293"/>
      <c r="Y46" s="293"/>
      <c r="Z46" s="293"/>
      <c r="AA46" s="293"/>
      <c r="AB46" s="818">
        <f>SUM(AB43:AF44)</f>
        <v>0</v>
      </c>
      <c r="AC46" s="818"/>
      <c r="AD46" s="818"/>
      <c r="AE46" s="818"/>
      <c r="AF46" s="818"/>
      <c r="AG46" s="294" t="s">
        <v>270</v>
      </c>
    </row>
    <row r="47" spans="1:43" ht="15.6" customHeight="1">
      <c r="A47" s="295"/>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69"/>
      <c r="AB47" s="366"/>
      <c r="AC47" s="366"/>
      <c r="AD47" s="366"/>
      <c r="AE47" s="366"/>
      <c r="AF47" s="366"/>
      <c r="AG47" s="295"/>
    </row>
    <row r="48" spans="1:43" ht="15.6" customHeight="1" thickBot="1">
      <c r="A48" s="296" t="s">
        <v>1561</v>
      </c>
      <c r="B48" s="296"/>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row>
    <row r="49" spans="1:43" ht="15.6" customHeight="1">
      <c r="A49" s="286" t="s">
        <v>1586</v>
      </c>
      <c r="B49" s="287"/>
      <c r="C49" s="287"/>
      <c r="D49" s="287"/>
      <c r="E49" s="287"/>
      <c r="F49" s="287"/>
      <c r="G49" s="287"/>
      <c r="H49" s="287"/>
      <c r="I49" s="287"/>
      <c r="J49" s="287"/>
      <c r="K49" s="287"/>
      <c r="L49" s="287"/>
      <c r="M49" s="287"/>
      <c r="N49" s="287"/>
      <c r="O49" s="287"/>
      <c r="P49" s="287"/>
      <c r="Q49" s="287"/>
      <c r="R49" s="287"/>
      <c r="S49" s="287"/>
      <c r="T49" s="287"/>
      <c r="U49" s="287"/>
      <c r="V49" s="287"/>
      <c r="W49" s="287"/>
      <c r="X49" s="287"/>
      <c r="Y49" s="287"/>
      <c r="Z49" s="287"/>
      <c r="AA49" s="287"/>
      <c r="AB49" s="816"/>
      <c r="AC49" s="816"/>
      <c r="AD49" s="816"/>
      <c r="AE49" s="816"/>
      <c r="AF49" s="816"/>
      <c r="AG49" s="288" t="s">
        <v>270</v>
      </c>
    </row>
    <row r="50" spans="1:43" ht="15.6" customHeight="1" thickBot="1">
      <c r="A50" s="289" t="s">
        <v>1587</v>
      </c>
      <c r="B50" s="290"/>
      <c r="C50" s="290"/>
      <c r="D50" s="290"/>
      <c r="E50" s="290"/>
      <c r="F50" s="290"/>
      <c r="G50" s="290"/>
      <c r="H50" s="290"/>
      <c r="I50" s="290"/>
      <c r="J50" s="290"/>
      <c r="K50" s="290"/>
      <c r="L50" s="290"/>
      <c r="M50" s="290"/>
      <c r="N50" s="290"/>
      <c r="O50" s="290"/>
      <c r="P50" s="290"/>
      <c r="Q50" s="290"/>
      <c r="R50" s="290"/>
      <c r="S50" s="290"/>
      <c r="T50" s="290"/>
      <c r="U50" s="290"/>
      <c r="V50" s="290"/>
      <c r="W50" s="290"/>
      <c r="X50" s="290"/>
      <c r="Y50" s="290"/>
      <c r="Z50" s="290"/>
      <c r="AA50" s="290"/>
      <c r="AB50" s="817"/>
      <c r="AC50" s="817"/>
      <c r="AD50" s="817"/>
      <c r="AE50" s="817"/>
      <c r="AF50" s="817"/>
      <c r="AG50" s="291" t="s">
        <v>270</v>
      </c>
    </row>
    <row r="51" spans="1:43" ht="15.6" customHeight="1" thickBot="1">
      <c r="A51" s="355"/>
      <c r="B51" s="355"/>
      <c r="C51" s="355"/>
      <c r="D51" s="355"/>
      <c r="E51" s="355"/>
      <c r="F51" s="355"/>
      <c r="G51" s="355"/>
      <c r="H51" s="355"/>
      <c r="I51" s="355"/>
      <c r="J51" s="355"/>
      <c r="K51" s="355"/>
      <c r="L51" s="355"/>
      <c r="M51" s="355"/>
      <c r="N51" s="355"/>
      <c r="O51" s="355"/>
      <c r="P51" s="355"/>
      <c r="Q51" s="355"/>
      <c r="R51" s="355"/>
      <c r="S51" s="355"/>
      <c r="T51" s="355"/>
      <c r="U51" s="355"/>
      <c r="V51" s="355"/>
      <c r="W51" s="355"/>
      <c r="X51" s="355"/>
      <c r="Y51" s="355"/>
      <c r="Z51" s="355"/>
      <c r="AA51" s="355"/>
      <c r="AB51" s="356"/>
      <c r="AC51" s="356"/>
      <c r="AD51" s="356"/>
      <c r="AE51" s="356"/>
      <c r="AF51" s="356"/>
      <c r="AG51" s="355"/>
    </row>
    <row r="52" spans="1:43" ht="15.6" customHeight="1">
      <c r="A52" s="297" t="s">
        <v>1588</v>
      </c>
      <c r="B52" s="298"/>
      <c r="C52" s="298"/>
      <c r="D52" s="298"/>
      <c r="E52" s="298"/>
      <c r="F52" s="298"/>
      <c r="G52" s="298"/>
      <c r="H52" s="298"/>
      <c r="I52" s="298"/>
      <c r="J52" s="298"/>
      <c r="K52" s="298"/>
      <c r="L52" s="298"/>
      <c r="M52" s="298"/>
      <c r="N52" s="298"/>
      <c r="O52" s="298"/>
      <c r="P52" s="298"/>
      <c r="Q52" s="298"/>
      <c r="R52" s="298"/>
      <c r="S52" s="298"/>
      <c r="T52" s="298"/>
      <c r="U52" s="298"/>
      <c r="V52" s="298"/>
      <c r="W52" s="298"/>
      <c r="X52" s="298"/>
      <c r="Y52" s="298"/>
      <c r="Z52" s="298"/>
      <c r="AA52" s="298"/>
      <c r="AB52" s="299"/>
      <c r="AC52" s="299"/>
      <c r="AD52" s="299"/>
      <c r="AE52" s="299"/>
      <c r="AF52" s="299"/>
      <c r="AG52" s="300"/>
    </row>
    <row r="53" spans="1:43" ht="15.6" customHeight="1">
      <c r="A53" s="367"/>
      <c r="B53" s="295" t="s">
        <v>1616</v>
      </c>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819">
        <f>AB46-AB49+AB50</f>
        <v>0</v>
      </c>
      <c r="AC53" s="819"/>
      <c r="AD53" s="819"/>
      <c r="AE53" s="819"/>
      <c r="AF53" s="819"/>
      <c r="AG53" s="368" t="s">
        <v>270</v>
      </c>
    </row>
    <row r="54" spans="1:43" ht="15.6" customHeight="1" thickBot="1">
      <c r="A54" s="820" t="s">
        <v>1620</v>
      </c>
      <c r="B54" s="720"/>
      <c r="C54" s="720"/>
      <c r="D54" s="720"/>
      <c r="E54" s="720"/>
      <c r="F54" s="720"/>
      <c r="G54" s="720"/>
      <c r="H54" s="720"/>
      <c r="I54" s="720"/>
      <c r="J54" s="720"/>
      <c r="K54" s="720"/>
      <c r="L54" s="720"/>
      <c r="M54" s="720"/>
      <c r="N54" s="720"/>
      <c r="O54" s="720"/>
      <c r="P54" s="720"/>
      <c r="Q54" s="720"/>
      <c r="R54" s="720"/>
      <c r="S54" s="720"/>
      <c r="T54" s="720"/>
      <c r="U54" s="720"/>
      <c r="V54" s="720"/>
      <c r="W54" s="720"/>
      <c r="X54" s="720"/>
      <c r="Y54" s="720"/>
      <c r="Z54" s="720"/>
      <c r="AA54" s="720"/>
      <c r="AB54" s="821"/>
      <c r="AC54" s="821"/>
      <c r="AD54" s="821"/>
      <c r="AE54" s="821"/>
      <c r="AF54" s="821"/>
      <c r="AG54" s="143"/>
      <c r="AH54" s="189" t="b">
        <v>0</v>
      </c>
    </row>
    <row r="55" spans="1:43" ht="15.6" customHeight="1">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760" t="str">
        <f>IF(AH54=TRUE,"問題なし","問題あり")</f>
        <v>問題あり</v>
      </c>
      <c r="AC55" s="760"/>
      <c r="AD55" s="760"/>
      <c r="AE55" s="760"/>
      <c r="AF55" s="760"/>
      <c r="AG55" s="19"/>
    </row>
    <row r="56" spans="1:43" ht="15.6" customHeight="1">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19"/>
      <c r="AC56" s="19"/>
      <c r="AD56" s="19"/>
      <c r="AE56" s="19"/>
      <c r="AF56" s="19"/>
      <c r="AG56" s="19"/>
    </row>
    <row r="57" spans="1:43" ht="16.149999999999999" customHeight="1">
      <c r="A57" s="2" t="s">
        <v>1570</v>
      </c>
      <c r="B57" s="2"/>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19"/>
    </row>
    <row r="58" spans="1:43" ht="16.149999999999999" customHeight="1" thickBot="1">
      <c r="A58" s="313" t="s">
        <v>1564</v>
      </c>
      <c r="B58" s="314" t="s">
        <v>1618</v>
      </c>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19"/>
    </row>
    <row r="59" spans="1:43" ht="16.149999999999999" customHeight="1">
      <c r="A59" s="10" t="s">
        <v>1563</v>
      </c>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c r="AB59" s="617"/>
      <c r="AC59" s="617"/>
      <c r="AD59" s="617"/>
      <c r="AE59" s="617"/>
      <c r="AF59" s="617"/>
      <c r="AG59" s="127" t="s">
        <v>270</v>
      </c>
    </row>
    <row r="60" spans="1:43" ht="16.149999999999999" hidden="1" customHeight="1" outlineLevel="1">
      <c r="A60" s="16"/>
      <c r="B60" s="306" t="s">
        <v>1629</v>
      </c>
      <c r="C60" s="307"/>
      <c r="D60" s="307"/>
      <c r="E60" s="307"/>
      <c r="F60" s="307"/>
      <c r="G60" s="307"/>
      <c r="H60" s="307"/>
      <c r="I60" s="307"/>
      <c r="J60" s="307"/>
      <c r="K60" s="307"/>
      <c r="L60" s="307"/>
      <c r="M60" s="307"/>
      <c r="N60" s="307"/>
      <c r="O60" s="307"/>
      <c r="P60" s="307"/>
      <c r="Q60" s="307"/>
      <c r="R60" s="307"/>
      <c r="S60" s="307"/>
      <c r="T60" s="307"/>
      <c r="U60" s="307"/>
      <c r="V60" s="307"/>
      <c r="W60" s="307"/>
      <c r="X60" s="307"/>
      <c r="Y60" s="307"/>
      <c r="Z60" s="307"/>
      <c r="AA60" s="307"/>
      <c r="AB60" s="684"/>
      <c r="AC60" s="684"/>
      <c r="AD60" s="684"/>
      <c r="AE60" s="684"/>
      <c r="AF60" s="684"/>
      <c r="AG60" s="353" t="s">
        <v>270</v>
      </c>
    </row>
    <row r="61" spans="1:43" ht="16.149999999999999" hidden="1" customHeight="1" outlineLevel="1">
      <c r="A61" s="16"/>
      <c r="B61" s="306" t="s">
        <v>1630</v>
      </c>
      <c r="C61" s="307"/>
      <c r="D61" s="307"/>
      <c r="E61" s="307"/>
      <c r="F61" s="307"/>
      <c r="G61" s="307"/>
      <c r="H61" s="307"/>
      <c r="I61" s="307"/>
      <c r="J61" s="307"/>
      <c r="K61" s="307"/>
      <c r="L61" s="307"/>
      <c r="M61" s="307"/>
      <c r="N61" s="307"/>
      <c r="O61" s="307"/>
      <c r="P61" s="307"/>
      <c r="Q61" s="307"/>
      <c r="R61" s="307"/>
      <c r="S61" s="307"/>
      <c r="T61" s="307"/>
      <c r="U61" s="307"/>
      <c r="V61" s="307"/>
      <c r="W61" s="307"/>
      <c r="X61" s="307"/>
      <c r="Y61" s="307"/>
      <c r="Z61" s="307"/>
      <c r="AA61" s="307"/>
      <c r="AB61" s="701"/>
      <c r="AC61" s="701"/>
      <c r="AD61" s="701"/>
      <c r="AE61" s="701"/>
      <c r="AF61" s="701"/>
      <c r="AG61" s="353" t="s">
        <v>270</v>
      </c>
    </row>
    <row r="62" spans="1:43" s="50" customFormat="1" ht="16.149999999999999" hidden="1" customHeight="1" outlineLevel="1">
      <c r="A62" s="48"/>
      <c r="B62" s="302" t="s">
        <v>453</v>
      </c>
      <c r="C62" s="303"/>
      <c r="D62" s="359"/>
      <c r="E62" s="359"/>
      <c r="F62" s="303"/>
      <c r="G62" s="359"/>
      <c r="H62" s="359"/>
      <c r="I62" s="303"/>
      <c r="J62" s="303"/>
      <c r="K62" s="303"/>
      <c r="L62" s="303"/>
      <c r="M62" s="359"/>
      <c r="N62" s="359"/>
      <c r="O62" s="359"/>
      <c r="P62" s="359"/>
      <c r="Q62" s="359"/>
      <c r="R62" s="359"/>
      <c r="S62" s="359"/>
      <c r="T62" s="359"/>
      <c r="U62" s="359"/>
      <c r="V62" s="359"/>
      <c r="W62" s="359"/>
      <c r="X62" s="359"/>
      <c r="Y62" s="359"/>
      <c r="Z62" s="359"/>
      <c r="AA62" s="359"/>
      <c r="AB62" s="804"/>
      <c r="AC62" s="804"/>
      <c r="AD62" s="804"/>
      <c r="AE62" s="804"/>
      <c r="AF62" s="804"/>
      <c r="AG62" s="360" t="s">
        <v>270</v>
      </c>
      <c r="AH62" s="215"/>
      <c r="AI62" s="215"/>
      <c r="AJ62" s="215"/>
      <c r="AK62" s="215"/>
      <c r="AL62" s="215"/>
      <c r="AM62" s="215"/>
      <c r="AN62" s="215"/>
      <c r="AO62" s="215"/>
      <c r="AP62" s="215"/>
      <c r="AQ62" s="215"/>
    </row>
    <row r="63" spans="1:43" s="50" customFormat="1" ht="16.149999999999999" hidden="1" customHeight="1" outlineLevel="1">
      <c r="A63" s="48"/>
      <c r="B63" s="308" t="s">
        <v>495</v>
      </c>
      <c r="C63" s="303"/>
      <c r="D63" s="359"/>
      <c r="E63" s="359"/>
      <c r="F63" s="303"/>
      <c r="G63" s="359"/>
      <c r="H63" s="359"/>
      <c r="I63" s="303"/>
      <c r="J63" s="303"/>
      <c r="K63" s="303"/>
      <c r="L63" s="303"/>
      <c r="M63" s="359"/>
      <c r="N63" s="359"/>
      <c r="O63" s="359"/>
      <c r="P63" s="359"/>
      <c r="Q63" s="359"/>
      <c r="R63" s="359"/>
      <c r="S63" s="359"/>
      <c r="T63" s="359"/>
      <c r="U63" s="359"/>
      <c r="V63" s="359"/>
      <c r="W63" s="359"/>
      <c r="X63" s="359"/>
      <c r="Y63" s="359"/>
      <c r="Z63" s="359"/>
      <c r="AA63" s="359"/>
      <c r="AB63" s="804"/>
      <c r="AC63" s="804"/>
      <c r="AD63" s="804"/>
      <c r="AE63" s="804"/>
      <c r="AF63" s="804"/>
      <c r="AG63" s="360" t="s">
        <v>270</v>
      </c>
      <c r="AH63" s="215"/>
      <c r="AI63" s="215"/>
      <c r="AJ63" s="215"/>
      <c r="AK63" s="215"/>
      <c r="AL63" s="215"/>
      <c r="AM63" s="215"/>
      <c r="AN63" s="215"/>
      <c r="AO63" s="215"/>
      <c r="AP63" s="215"/>
      <c r="AQ63" s="215"/>
    </row>
    <row r="64" spans="1:43" ht="16.149999999999999" customHeight="1" collapsed="1">
      <c r="A64" s="16"/>
      <c r="B64" s="86" t="s">
        <v>1626</v>
      </c>
      <c r="C64" s="23"/>
      <c r="D64" s="23"/>
      <c r="E64" s="23"/>
      <c r="F64" s="23"/>
      <c r="G64" s="23"/>
      <c r="H64" s="23"/>
      <c r="I64" s="23"/>
      <c r="J64" s="23"/>
      <c r="K64" s="23"/>
      <c r="L64" s="23"/>
      <c r="M64" s="23"/>
      <c r="N64" s="23"/>
      <c r="O64" s="23"/>
      <c r="P64" s="23"/>
      <c r="Q64" s="23"/>
      <c r="R64" s="23"/>
      <c r="S64" s="23"/>
      <c r="T64" s="23"/>
      <c r="U64" s="23"/>
      <c r="V64" s="23"/>
      <c r="W64" s="23"/>
      <c r="X64" s="23"/>
      <c r="Y64" s="23"/>
      <c r="Z64" s="23"/>
      <c r="AA64" s="23"/>
      <c r="AB64" s="613"/>
      <c r="AC64" s="613"/>
      <c r="AD64" s="613"/>
      <c r="AE64" s="613"/>
      <c r="AF64" s="613"/>
      <c r="AG64" s="128" t="s">
        <v>270</v>
      </c>
    </row>
    <row r="65" spans="1:72" ht="16.149999999999999" customHeight="1">
      <c r="A65" s="16"/>
      <c r="B65" s="57" t="s">
        <v>1627</v>
      </c>
      <c r="C65" s="23"/>
      <c r="D65" s="23"/>
      <c r="E65" s="23"/>
      <c r="F65" s="23"/>
      <c r="G65" s="23"/>
      <c r="H65" s="23"/>
      <c r="I65" s="23"/>
      <c r="J65" s="23"/>
      <c r="K65" s="23"/>
      <c r="L65" s="23"/>
      <c r="M65" s="23"/>
      <c r="N65" s="23"/>
      <c r="O65" s="23"/>
      <c r="P65" s="23"/>
      <c r="Q65" s="23"/>
      <c r="R65" s="23"/>
      <c r="S65" s="23"/>
      <c r="T65" s="23"/>
      <c r="U65" s="23"/>
      <c r="V65" s="23"/>
      <c r="W65" s="23"/>
      <c r="X65" s="23"/>
      <c r="Y65" s="23"/>
      <c r="Z65" s="23"/>
      <c r="AA65" s="23"/>
      <c r="AB65" s="613"/>
      <c r="AC65" s="613"/>
      <c r="AD65" s="613"/>
      <c r="AE65" s="613"/>
      <c r="AF65" s="613"/>
      <c r="AG65" s="128" t="s">
        <v>270</v>
      </c>
    </row>
    <row r="66" spans="1:72" ht="16.149999999999999" customHeight="1" thickBot="1">
      <c r="A66" s="7"/>
      <c r="B66" s="78" t="s">
        <v>1628</v>
      </c>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805">
        <f>AB59-SUM(AB64:AF65)</f>
        <v>0</v>
      </c>
      <c r="AC66" s="805"/>
      <c r="AD66" s="805"/>
      <c r="AE66" s="805"/>
      <c r="AF66" s="805"/>
      <c r="AG66" s="354" t="s">
        <v>270</v>
      </c>
    </row>
    <row r="67" spans="1:72" ht="16.149999999999999" hidden="1" customHeight="1" outlineLevel="1" thickBot="1">
      <c r="A67" s="373" t="s">
        <v>455</v>
      </c>
      <c r="B67" s="304"/>
      <c r="C67" s="304"/>
      <c r="D67" s="304"/>
      <c r="E67" s="304"/>
      <c r="F67" s="304"/>
      <c r="G67" s="304"/>
      <c r="H67" s="304"/>
      <c r="I67" s="304"/>
      <c r="J67" s="304"/>
      <c r="K67" s="304"/>
      <c r="L67" s="304"/>
      <c r="M67" s="304"/>
      <c r="N67" s="304"/>
      <c r="O67" s="304"/>
      <c r="P67" s="304"/>
      <c r="Q67" s="304"/>
      <c r="R67" s="304"/>
      <c r="S67" s="304"/>
      <c r="T67" s="304"/>
      <c r="U67" s="304"/>
      <c r="V67" s="304"/>
      <c r="W67" s="304"/>
      <c r="X67" s="304"/>
      <c r="Y67" s="304"/>
      <c r="Z67" s="304"/>
      <c r="AA67" s="304"/>
      <c r="AB67" s="690"/>
      <c r="AC67" s="690"/>
      <c r="AD67" s="690"/>
      <c r="AE67" s="690"/>
      <c r="AF67" s="690"/>
      <c r="AG67" s="371"/>
      <c r="AH67" s="365" t="b">
        <v>0</v>
      </c>
    </row>
    <row r="68" spans="1:72" ht="16.149999999999999" hidden="1" customHeight="1" outlineLevel="1">
      <c r="A68" s="285"/>
      <c r="B68" s="285"/>
      <c r="C68" s="285"/>
      <c r="D68" s="285"/>
      <c r="E68" s="285"/>
      <c r="F68" s="285"/>
      <c r="G68" s="285"/>
      <c r="H68" s="285"/>
      <c r="I68" s="285"/>
      <c r="J68" s="285"/>
      <c r="K68" s="285"/>
      <c r="L68" s="285"/>
      <c r="M68" s="285"/>
      <c r="N68" s="285"/>
      <c r="O68" s="285"/>
      <c r="P68" s="285"/>
      <c r="Q68" s="285"/>
      <c r="R68" s="285"/>
      <c r="S68" s="285"/>
      <c r="T68" s="285"/>
      <c r="U68" s="285"/>
      <c r="V68" s="285"/>
      <c r="W68" s="285"/>
      <c r="X68" s="285"/>
      <c r="Y68" s="285"/>
      <c r="Z68" s="285"/>
      <c r="AA68" s="285"/>
      <c r="AB68" s="714" t="str">
        <f>IF(AH67=TRUE,"問題なし","問題あり")</f>
        <v>問題あり</v>
      </c>
      <c r="AC68" s="714"/>
      <c r="AD68" s="714"/>
      <c r="AE68" s="714"/>
      <c r="AF68" s="714"/>
      <c r="AG68" s="370"/>
      <c r="AH68" s="365"/>
    </row>
    <row r="69" spans="1:72" ht="16.149999999999999" customHeight="1" collapsed="1">
      <c r="A69" s="310" t="s">
        <v>1564</v>
      </c>
      <c r="B69" s="311" t="s">
        <v>1568</v>
      </c>
      <c r="C69" s="311"/>
      <c r="D69" s="311"/>
      <c r="E69" s="311"/>
      <c r="F69" s="3"/>
      <c r="G69" s="3"/>
      <c r="H69" s="3"/>
      <c r="I69" s="3"/>
      <c r="J69" s="3"/>
      <c r="K69" s="3"/>
      <c r="L69" s="3"/>
      <c r="M69" s="3"/>
      <c r="N69" s="3"/>
      <c r="O69" s="3"/>
      <c r="P69" s="3"/>
      <c r="Q69" s="3"/>
      <c r="R69" s="3"/>
      <c r="S69" s="3"/>
      <c r="T69" s="3"/>
      <c r="U69" s="3"/>
      <c r="V69" s="3"/>
      <c r="W69" s="3"/>
      <c r="X69" s="3"/>
      <c r="Y69" s="3"/>
      <c r="Z69" s="3"/>
      <c r="AA69" s="19"/>
      <c r="AB69" s="19"/>
      <c r="AC69" s="19"/>
      <c r="AD69" s="19"/>
      <c r="AE69" s="19"/>
      <c r="AF69" s="3"/>
      <c r="AG69" s="4"/>
    </row>
    <row r="70" spans="1:72" ht="16.149999999999999" customHeight="1">
      <c r="A70" s="311"/>
      <c r="B70" s="311" t="s">
        <v>1565</v>
      </c>
      <c r="C70" s="311"/>
      <c r="D70" s="311"/>
      <c r="E70" s="311"/>
      <c r="F70" s="3"/>
      <c r="G70" s="3"/>
      <c r="H70" s="3"/>
      <c r="I70" s="3"/>
      <c r="J70" s="3"/>
      <c r="K70" s="3"/>
      <c r="L70" s="3"/>
      <c r="M70" s="3"/>
      <c r="N70" s="3"/>
      <c r="O70" s="3"/>
      <c r="P70" s="3"/>
      <c r="Q70" s="3"/>
      <c r="R70" s="3"/>
      <c r="S70" s="3"/>
      <c r="T70" s="3"/>
      <c r="U70" s="3"/>
      <c r="V70" s="3"/>
      <c r="W70" s="3"/>
      <c r="X70" s="3"/>
      <c r="Y70" s="3"/>
      <c r="Z70" s="3"/>
      <c r="AA70" s="19"/>
      <c r="AB70" s="19"/>
      <c r="AC70" s="19"/>
      <c r="AD70" s="19"/>
      <c r="AE70" s="19"/>
      <c r="AF70" s="3"/>
      <c r="AG70" s="4"/>
    </row>
    <row r="71" spans="1:72" ht="16.149999999999999" hidden="1" customHeight="1" outlineLevel="1">
      <c r="A71" s="315" t="s">
        <v>1564</v>
      </c>
      <c r="B71" s="316" t="s">
        <v>1567</v>
      </c>
      <c r="C71" s="316"/>
      <c r="D71" s="316"/>
      <c r="E71" s="316"/>
      <c r="F71" s="316"/>
      <c r="G71" s="316"/>
      <c r="H71" s="316"/>
      <c r="I71" s="316"/>
      <c r="J71" s="316"/>
      <c r="K71" s="316"/>
      <c r="L71" s="316"/>
      <c r="M71" s="316"/>
      <c r="N71" s="316"/>
      <c r="O71" s="316"/>
      <c r="P71" s="316"/>
      <c r="Q71" s="316"/>
      <c r="R71" s="316"/>
      <c r="S71" s="316"/>
      <c r="T71" s="316"/>
      <c r="U71" s="316"/>
      <c r="V71" s="316"/>
      <c r="W71" s="316"/>
      <c r="X71" s="316"/>
      <c r="Y71" s="316"/>
      <c r="Z71" s="316"/>
      <c r="AA71" s="316"/>
      <c r="AB71" s="317"/>
      <c r="AC71" s="317"/>
      <c r="AD71" s="317"/>
      <c r="AE71" s="317"/>
      <c r="AF71" s="317"/>
      <c r="AG71" s="316"/>
    </row>
    <row r="72" spans="1:72" ht="16.149999999999999" hidden="1" customHeight="1" outlineLevel="1">
      <c r="A72" s="316"/>
      <c r="B72" s="316" t="s">
        <v>1566</v>
      </c>
      <c r="C72" s="316"/>
      <c r="D72" s="316"/>
      <c r="E72" s="316"/>
      <c r="F72" s="316"/>
      <c r="G72" s="316"/>
      <c r="H72" s="316"/>
      <c r="I72" s="316"/>
      <c r="J72" s="316"/>
      <c r="K72" s="316"/>
      <c r="L72" s="316"/>
      <c r="M72" s="316"/>
      <c r="N72" s="316"/>
      <c r="O72" s="316"/>
      <c r="P72" s="316"/>
      <c r="Q72" s="316"/>
      <c r="R72" s="316"/>
      <c r="S72" s="316"/>
      <c r="T72" s="316"/>
      <c r="U72" s="316"/>
      <c r="V72" s="316"/>
      <c r="W72" s="316"/>
      <c r="X72" s="316"/>
      <c r="Y72" s="316"/>
      <c r="Z72" s="316"/>
      <c r="AA72" s="316"/>
      <c r="AB72" s="317"/>
      <c r="AC72" s="317"/>
      <c r="AD72" s="317"/>
      <c r="AE72" s="317"/>
      <c r="AF72" s="317"/>
      <c r="AG72" s="316"/>
    </row>
    <row r="73" spans="1:72" ht="16.149999999999999" customHeight="1" collapsed="1">
      <c r="A73" s="310" t="s">
        <v>1564</v>
      </c>
      <c r="B73" s="235" t="s">
        <v>1569</v>
      </c>
      <c r="C73" s="311"/>
      <c r="D73" s="311"/>
      <c r="E73" s="311"/>
      <c r="F73" s="311"/>
      <c r="G73" s="311"/>
      <c r="H73" s="311"/>
      <c r="I73" s="311"/>
      <c r="J73" s="311"/>
      <c r="K73" s="311"/>
      <c r="L73" s="311"/>
      <c r="M73" s="311"/>
      <c r="N73" s="311"/>
      <c r="O73" s="311"/>
      <c r="P73" s="311"/>
      <c r="Q73" s="311"/>
      <c r="R73" s="311"/>
      <c r="S73" s="311"/>
      <c r="T73" s="311"/>
      <c r="U73" s="311"/>
      <c r="V73" s="311"/>
      <c r="W73" s="311"/>
      <c r="X73" s="311"/>
      <c r="Y73" s="311"/>
      <c r="Z73" s="311"/>
      <c r="AA73" s="311"/>
      <c r="AB73" s="312"/>
      <c r="AC73" s="312"/>
      <c r="AD73" s="312"/>
      <c r="AE73" s="312"/>
      <c r="AF73" s="312"/>
      <c r="AG73" s="311"/>
    </row>
    <row r="74" spans="1:72" ht="16.149999999999999" customHeight="1">
      <c r="A74" s="311"/>
      <c r="B74" s="311" t="s">
        <v>1617</v>
      </c>
      <c r="C74" s="311"/>
      <c r="D74" s="311"/>
      <c r="E74" s="311"/>
      <c r="F74" s="311"/>
      <c r="G74" s="311"/>
      <c r="H74" s="311"/>
      <c r="I74" s="311"/>
      <c r="J74" s="311"/>
      <c r="K74" s="311"/>
      <c r="L74" s="311"/>
      <c r="M74" s="311"/>
      <c r="N74" s="311"/>
      <c r="O74" s="311"/>
      <c r="P74" s="311"/>
      <c r="Q74" s="311"/>
      <c r="R74" s="311"/>
      <c r="S74" s="311"/>
      <c r="T74" s="311"/>
      <c r="U74" s="311"/>
      <c r="V74" s="311"/>
      <c r="W74" s="311"/>
      <c r="X74" s="311"/>
      <c r="Y74" s="311"/>
      <c r="Z74" s="311"/>
      <c r="AA74" s="311"/>
      <c r="AB74" s="312"/>
      <c r="AC74" s="312"/>
      <c r="AD74" s="312"/>
      <c r="AE74" s="312"/>
      <c r="AF74" s="312"/>
      <c r="AG74" s="311"/>
    </row>
    <row r="75" spans="1:72" ht="16.149999999999999" customHeight="1">
      <c r="A75" s="19" t="s">
        <v>1564</v>
      </c>
      <c r="B75" s="235" t="s">
        <v>1632</v>
      </c>
      <c r="C75" s="3"/>
      <c r="D75" s="3"/>
      <c r="E75" s="3"/>
      <c r="F75" s="3"/>
      <c r="G75" s="3"/>
      <c r="H75" s="3"/>
      <c r="I75" s="3"/>
      <c r="J75" s="3"/>
      <c r="K75" s="3"/>
      <c r="L75" s="3"/>
      <c r="M75" s="3"/>
      <c r="N75" s="3"/>
      <c r="O75" s="3"/>
      <c r="P75" s="3"/>
      <c r="Q75" s="3"/>
      <c r="R75" s="3"/>
      <c r="S75" s="3"/>
      <c r="T75" s="3"/>
      <c r="U75" s="3"/>
      <c r="V75" s="3"/>
      <c r="W75" s="3"/>
      <c r="X75" s="3"/>
      <c r="Y75" s="3"/>
      <c r="Z75" s="3"/>
      <c r="AA75" s="3"/>
      <c r="AB75" s="309"/>
      <c r="AC75" s="309"/>
      <c r="AD75" s="309"/>
      <c r="AE75" s="309"/>
      <c r="AF75" s="309"/>
      <c r="AG75" s="3"/>
    </row>
    <row r="76" spans="1:72" ht="16.149999999999999" customHeight="1">
      <c r="A76" s="19"/>
      <c r="B76" s="235" t="s">
        <v>1591</v>
      </c>
      <c r="C76" s="3"/>
      <c r="D76" s="3"/>
      <c r="E76" s="3"/>
      <c r="F76" s="3"/>
      <c r="G76" s="3"/>
      <c r="H76" s="3"/>
      <c r="I76" s="3"/>
      <c r="J76" s="3"/>
      <c r="K76" s="3"/>
      <c r="L76" s="3"/>
      <c r="M76" s="3"/>
      <c r="N76" s="3"/>
      <c r="O76" s="3"/>
      <c r="P76" s="3"/>
      <c r="Q76" s="3"/>
      <c r="R76" s="3"/>
      <c r="S76" s="3"/>
      <c r="T76" s="3"/>
      <c r="U76" s="3"/>
      <c r="V76" s="3"/>
      <c r="W76" s="3"/>
      <c r="X76" s="3"/>
      <c r="Y76" s="3"/>
      <c r="Z76" s="3"/>
      <c r="AA76" s="3"/>
      <c r="AB76" s="309"/>
      <c r="AC76" s="309"/>
      <c r="AD76" s="309"/>
      <c r="AE76" s="309"/>
      <c r="AF76" s="309"/>
      <c r="AG76" s="3"/>
      <c r="AO76" s="219"/>
      <c r="AP76" s="214"/>
      <c r="AQ76" s="214"/>
      <c r="AR76" s="49"/>
      <c r="AS76" s="49"/>
      <c r="AT76" s="49"/>
      <c r="AU76" s="49"/>
      <c r="AV76" s="49"/>
      <c r="AW76" s="49"/>
      <c r="AX76" s="49"/>
      <c r="AY76" s="49"/>
      <c r="AZ76" s="49"/>
      <c r="BA76" s="49"/>
      <c r="BB76" s="49"/>
      <c r="BC76" s="49"/>
      <c r="BD76" s="49"/>
      <c r="BE76" s="49"/>
      <c r="BF76" s="49"/>
      <c r="BG76" s="49"/>
      <c r="BH76" s="49"/>
      <c r="BI76" s="49"/>
      <c r="BJ76" s="49"/>
      <c r="BK76" s="49"/>
      <c r="BL76" s="49"/>
      <c r="BM76" s="49"/>
      <c r="BN76" s="49"/>
      <c r="BO76" s="268"/>
      <c r="BP76" s="268"/>
      <c r="BQ76" s="268"/>
      <c r="BR76" s="268"/>
      <c r="BS76" s="268"/>
      <c r="BT76" s="49"/>
    </row>
    <row r="77" spans="1:72" ht="16.149999999999999" customHeight="1">
      <c r="A77" s="19"/>
      <c r="B77" s="235" t="s">
        <v>1592</v>
      </c>
      <c r="C77" s="3"/>
      <c r="D77" s="3"/>
      <c r="E77" s="3"/>
      <c r="F77" s="3"/>
      <c r="G77" s="3"/>
      <c r="H77" s="3"/>
      <c r="I77" s="3"/>
      <c r="J77" s="3"/>
      <c r="K77" s="3"/>
      <c r="L77" s="3"/>
      <c r="M77" s="3"/>
      <c r="N77" s="3"/>
      <c r="O77" s="3"/>
      <c r="P77" s="3"/>
      <c r="Q77" s="3"/>
      <c r="R77" s="3"/>
      <c r="S77" s="3"/>
      <c r="T77" s="3"/>
      <c r="U77" s="3"/>
      <c r="V77" s="3"/>
      <c r="W77" s="3"/>
      <c r="X77" s="3"/>
      <c r="Y77" s="3"/>
      <c r="Z77" s="3"/>
      <c r="AA77" s="3"/>
      <c r="AB77" s="309"/>
      <c r="AC77" s="309"/>
      <c r="AD77" s="309"/>
      <c r="AE77" s="309"/>
      <c r="AF77" s="309"/>
      <c r="AG77" s="3"/>
      <c r="AO77" s="219"/>
      <c r="AP77" s="214"/>
      <c r="AQ77" s="214"/>
      <c r="AR77" s="49"/>
      <c r="AS77" s="49"/>
      <c r="AT77" s="49"/>
      <c r="AU77" s="49"/>
      <c r="AV77" s="49"/>
      <c r="AW77" s="49"/>
      <c r="AX77" s="49"/>
      <c r="AY77" s="49"/>
      <c r="AZ77" s="49"/>
      <c r="BA77" s="49"/>
      <c r="BB77" s="49"/>
      <c r="BC77" s="49"/>
      <c r="BD77" s="49"/>
      <c r="BE77" s="49"/>
      <c r="BF77" s="49"/>
      <c r="BG77" s="49"/>
      <c r="BH77" s="49"/>
      <c r="BI77" s="49"/>
      <c r="BJ77" s="49"/>
      <c r="BK77" s="49"/>
      <c r="BL77" s="49"/>
      <c r="BM77" s="49"/>
      <c r="BN77" s="49"/>
      <c r="BO77" s="268"/>
      <c r="BP77" s="268"/>
      <c r="BQ77" s="268"/>
      <c r="BR77" s="268"/>
      <c r="BS77" s="268"/>
      <c r="BT77" s="49"/>
    </row>
    <row r="78" spans="1:72" ht="16.149999999999999" customHeight="1">
      <c r="A78" s="19" t="s">
        <v>1564</v>
      </c>
      <c r="B78" s="235" t="s">
        <v>1631</v>
      </c>
      <c r="C78" s="3"/>
      <c r="D78" s="3"/>
      <c r="E78" s="3"/>
      <c r="F78" s="3"/>
      <c r="G78" s="3"/>
      <c r="H78" s="3"/>
      <c r="I78" s="3"/>
      <c r="J78" s="3"/>
      <c r="K78" s="3"/>
      <c r="L78" s="3"/>
      <c r="M78" s="3"/>
      <c r="N78" s="3"/>
      <c r="O78" s="3"/>
      <c r="P78" s="3"/>
      <c r="Q78" s="3"/>
      <c r="R78" s="3"/>
      <c r="S78" s="3"/>
      <c r="T78" s="3"/>
      <c r="U78" s="3"/>
      <c r="V78" s="3"/>
      <c r="W78" s="3"/>
      <c r="X78" s="3"/>
      <c r="Y78" s="3"/>
      <c r="Z78" s="3"/>
      <c r="AA78" s="3"/>
      <c r="AB78" s="309"/>
      <c r="AC78" s="309"/>
      <c r="AD78" s="309"/>
      <c r="AE78" s="309"/>
      <c r="AF78" s="309"/>
      <c r="AG78" s="3"/>
      <c r="AO78" s="219"/>
      <c r="AP78" s="214"/>
      <c r="AQ78" s="214"/>
      <c r="AR78" s="49"/>
      <c r="AS78" s="49"/>
      <c r="AT78" s="49"/>
      <c r="AU78" s="49"/>
      <c r="AV78" s="49"/>
      <c r="AW78" s="49"/>
      <c r="AX78" s="49"/>
      <c r="AY78" s="49"/>
      <c r="AZ78" s="49"/>
      <c r="BA78" s="49"/>
      <c r="BB78" s="49"/>
      <c r="BC78" s="49"/>
      <c r="BD78" s="49"/>
      <c r="BE78" s="49"/>
      <c r="BF78" s="49"/>
      <c r="BG78" s="49"/>
      <c r="BH78" s="49"/>
      <c r="BI78" s="49"/>
      <c r="BJ78" s="49"/>
      <c r="BK78" s="49"/>
      <c r="BL78" s="49"/>
      <c r="BM78" s="49"/>
      <c r="BN78" s="49"/>
      <c r="BO78" s="268"/>
      <c r="BP78" s="268"/>
      <c r="BQ78" s="268"/>
      <c r="BR78" s="268"/>
      <c r="BS78" s="268"/>
      <c r="BT78" s="49"/>
    </row>
    <row r="79" spans="1:72" ht="18.75" customHeight="1">
      <c r="A79" s="116"/>
      <c r="B79" s="3"/>
      <c r="C79" s="3"/>
      <c r="D79" s="3"/>
      <c r="E79" s="3"/>
      <c r="F79" s="3"/>
      <c r="G79" s="3"/>
      <c r="H79" s="3"/>
      <c r="I79" s="3"/>
      <c r="J79" s="3"/>
      <c r="K79" s="3"/>
      <c r="L79" s="3"/>
      <c r="M79" s="3"/>
      <c r="N79" s="3"/>
      <c r="O79" s="3"/>
      <c r="P79" s="3"/>
      <c r="Q79" s="3"/>
      <c r="R79" s="3"/>
      <c r="S79" s="3"/>
      <c r="T79" s="3"/>
      <c r="U79" s="3"/>
      <c r="V79" s="3"/>
      <c r="W79" s="3"/>
      <c r="X79" s="3"/>
      <c r="Y79" s="3"/>
      <c r="Z79" s="3"/>
      <c r="AA79" s="19"/>
      <c r="AB79" s="19"/>
      <c r="AC79" s="19"/>
      <c r="AD79" s="19"/>
      <c r="AE79" s="19"/>
      <c r="AF79" s="3"/>
      <c r="AG79" s="4"/>
      <c r="AO79" s="219"/>
      <c r="AP79" s="214"/>
      <c r="AQ79" s="214"/>
      <c r="AR79" s="49"/>
      <c r="AS79" s="49"/>
      <c r="AT79" s="49"/>
      <c r="AU79" s="49"/>
      <c r="AV79" s="49"/>
      <c r="AW79" s="49"/>
      <c r="AX79" s="49"/>
      <c r="AY79" s="49"/>
      <c r="AZ79" s="49"/>
      <c r="BA79" s="49"/>
      <c r="BB79" s="49"/>
      <c r="BC79" s="49"/>
      <c r="BD79" s="49"/>
      <c r="BE79" s="49"/>
      <c r="BF79" s="49"/>
      <c r="BG79" s="49"/>
      <c r="BH79" s="49"/>
      <c r="BI79" s="49"/>
      <c r="BJ79" s="49"/>
      <c r="BK79" s="49"/>
      <c r="BL79" s="49"/>
      <c r="BM79" s="49"/>
      <c r="BN79" s="49"/>
      <c r="BO79" s="268"/>
      <c r="BP79" s="268"/>
      <c r="BQ79" s="268"/>
      <c r="BR79" s="268"/>
      <c r="BS79" s="268"/>
      <c r="BT79" s="49"/>
    </row>
    <row r="80" spans="1:72" ht="16.149999999999999" customHeight="1">
      <c r="A80" s="164" t="s">
        <v>1571</v>
      </c>
      <c r="B80" s="3"/>
      <c r="C80" s="3"/>
      <c r="D80" s="3"/>
      <c r="E80" s="3"/>
      <c r="F80" s="3"/>
      <c r="G80" s="3"/>
      <c r="H80" s="3"/>
      <c r="I80" s="3"/>
      <c r="J80" s="3"/>
      <c r="K80" s="3"/>
      <c r="L80" s="3"/>
      <c r="M80" s="3"/>
      <c r="N80" s="3"/>
      <c r="O80" s="3"/>
      <c r="P80" s="3"/>
      <c r="Q80" s="3"/>
      <c r="R80" s="3"/>
      <c r="S80" s="3"/>
      <c r="T80" s="3"/>
      <c r="U80" s="3"/>
      <c r="V80" s="3"/>
      <c r="W80" s="3"/>
      <c r="X80" s="3"/>
      <c r="Y80" s="3"/>
      <c r="Z80" s="3"/>
      <c r="AA80" s="19"/>
      <c r="AB80" s="19"/>
      <c r="AC80" s="19"/>
      <c r="AD80" s="19"/>
      <c r="AE80" s="19"/>
      <c r="AF80" s="3"/>
      <c r="AG80" s="4"/>
      <c r="AO80" s="219"/>
      <c r="AP80" s="214"/>
      <c r="AQ80" s="214"/>
      <c r="AR80" s="49"/>
      <c r="AS80" s="49"/>
      <c r="AT80" s="49"/>
      <c r="AU80" s="49"/>
      <c r="AV80" s="49"/>
      <c r="AW80" s="49"/>
      <c r="AX80" s="49"/>
      <c r="AY80" s="49"/>
      <c r="AZ80" s="49"/>
      <c r="BA80" s="49"/>
      <c r="BB80" s="49"/>
      <c r="BC80" s="49"/>
      <c r="BD80" s="49"/>
      <c r="BE80" s="49"/>
      <c r="BF80" s="49"/>
      <c r="BG80" s="49"/>
      <c r="BH80" s="49"/>
      <c r="BI80" s="49"/>
      <c r="BJ80" s="49"/>
      <c r="BK80" s="49"/>
      <c r="BL80" s="49"/>
      <c r="BM80" s="49"/>
      <c r="BN80" s="49"/>
      <c r="BO80" s="49"/>
      <c r="BP80" s="49"/>
      <c r="BQ80" s="49"/>
      <c r="BR80" s="49"/>
      <c r="BS80" s="49"/>
      <c r="BT80" s="49"/>
    </row>
    <row r="81" spans="1:72" ht="16.149999999999999" customHeight="1">
      <c r="A81" s="313" t="s">
        <v>1564</v>
      </c>
      <c r="B81" s="323" t="s">
        <v>1572</v>
      </c>
      <c r="C81" s="314"/>
      <c r="D81" s="314"/>
      <c r="E81" s="314"/>
      <c r="F81" s="314"/>
      <c r="G81" s="314"/>
      <c r="H81" s="314"/>
      <c r="I81" s="314"/>
      <c r="J81" s="314"/>
      <c r="K81" s="314"/>
      <c r="L81" s="314"/>
      <c r="M81" s="314"/>
      <c r="N81" s="314"/>
      <c r="O81" s="314"/>
      <c r="P81" s="314"/>
      <c r="Q81" s="314"/>
      <c r="R81" s="314"/>
      <c r="S81" s="314"/>
      <c r="T81" s="314"/>
      <c r="U81" s="314"/>
      <c r="V81" s="314"/>
      <c r="W81" s="314"/>
      <c r="X81" s="314"/>
      <c r="Y81" s="314"/>
      <c r="Z81" s="314"/>
      <c r="AA81" s="313"/>
      <c r="AB81" s="313"/>
      <c r="AC81" s="313"/>
      <c r="AD81" s="313"/>
      <c r="AE81" s="313"/>
      <c r="AF81" s="314"/>
      <c r="AG81" s="324"/>
      <c r="AO81" s="219"/>
      <c r="AP81" s="214"/>
      <c r="AQ81" s="214"/>
      <c r="AR81" s="49"/>
      <c r="AS81" s="49"/>
      <c r="AT81" s="49"/>
      <c r="AU81" s="49"/>
      <c r="AV81" s="49"/>
      <c r="AW81" s="49"/>
      <c r="AX81" s="49"/>
      <c r="AY81" s="49"/>
      <c r="AZ81" s="49"/>
      <c r="BA81" s="49"/>
      <c r="BB81" s="49"/>
      <c r="BC81" s="49"/>
      <c r="BD81" s="49"/>
      <c r="BE81" s="49"/>
      <c r="BF81" s="49"/>
      <c r="BG81" s="49"/>
      <c r="BH81" s="49"/>
      <c r="BI81" s="49"/>
      <c r="BJ81" s="49"/>
      <c r="BK81" s="49"/>
      <c r="BL81" s="49"/>
      <c r="BM81" s="49"/>
      <c r="BN81" s="49"/>
      <c r="BO81" s="49"/>
      <c r="BP81" s="49"/>
      <c r="BQ81" s="49"/>
      <c r="BR81" s="49"/>
      <c r="BS81" s="49"/>
      <c r="BT81" s="49"/>
    </row>
    <row r="82" spans="1:72" ht="16.149999999999999" customHeight="1">
      <c r="A82" s="313" t="s">
        <v>1564</v>
      </c>
      <c r="B82" s="323" t="s">
        <v>1573</v>
      </c>
      <c r="C82" s="314"/>
      <c r="D82" s="314"/>
      <c r="E82" s="314"/>
      <c r="F82" s="314"/>
      <c r="G82" s="314"/>
      <c r="H82" s="314"/>
      <c r="I82" s="314"/>
      <c r="J82" s="314"/>
      <c r="K82" s="314"/>
      <c r="L82" s="314"/>
      <c r="M82" s="314"/>
      <c r="N82" s="314"/>
      <c r="O82" s="314"/>
      <c r="P82" s="314"/>
      <c r="Q82" s="314"/>
      <c r="R82" s="314"/>
      <c r="S82" s="314"/>
      <c r="T82" s="314"/>
      <c r="U82" s="314"/>
      <c r="V82" s="314"/>
      <c r="W82" s="314"/>
      <c r="X82" s="314"/>
      <c r="Y82" s="314"/>
      <c r="Z82" s="314"/>
      <c r="AA82" s="313"/>
      <c r="AB82" s="313"/>
      <c r="AC82" s="313"/>
      <c r="AD82" s="313"/>
      <c r="AE82" s="313"/>
      <c r="AF82" s="314"/>
      <c r="AG82" s="324"/>
      <c r="AO82" s="219"/>
      <c r="AP82" s="214"/>
      <c r="AQ82" s="214"/>
      <c r="AR82" s="49"/>
      <c r="AS82" s="49"/>
      <c r="AT82" s="49"/>
      <c r="AU82" s="49"/>
      <c r="AV82" s="49"/>
      <c r="AW82" s="49"/>
      <c r="AX82" s="49"/>
      <c r="AY82" s="49"/>
      <c r="AZ82" s="49"/>
      <c r="BA82" s="49"/>
      <c r="BB82" s="49"/>
      <c r="BC82" s="49"/>
      <c r="BD82" s="49"/>
      <c r="BE82" s="49"/>
      <c r="BF82" s="49"/>
      <c r="BG82" s="49"/>
      <c r="BH82" s="49"/>
      <c r="BI82" s="49"/>
      <c r="BJ82" s="49"/>
      <c r="BK82" s="49"/>
      <c r="BL82" s="49"/>
      <c r="BM82" s="49"/>
      <c r="BN82" s="49"/>
      <c r="BO82" s="49"/>
      <c r="BP82" s="49"/>
      <c r="BQ82" s="49"/>
      <c r="BR82" s="49"/>
      <c r="BS82" s="49"/>
      <c r="BT82" s="49"/>
    </row>
    <row r="83" spans="1:72" ht="16.149999999999999" customHeight="1">
      <c r="A83" s="314"/>
      <c r="B83" s="314" t="s">
        <v>1575</v>
      </c>
      <c r="C83" s="314"/>
      <c r="D83" s="314"/>
      <c r="E83" s="314"/>
      <c r="F83" s="314"/>
      <c r="G83" s="314"/>
      <c r="H83" s="314"/>
      <c r="I83" s="314"/>
      <c r="J83" s="314"/>
      <c r="K83" s="314"/>
      <c r="L83" s="314"/>
      <c r="M83" s="314"/>
      <c r="N83" s="314"/>
      <c r="O83" s="314"/>
      <c r="P83" s="314"/>
      <c r="Q83" s="314"/>
      <c r="R83" s="314"/>
      <c r="S83" s="314"/>
      <c r="T83" s="314"/>
      <c r="U83" s="314"/>
      <c r="V83" s="314"/>
      <c r="W83" s="314"/>
      <c r="X83" s="314"/>
      <c r="Y83" s="314"/>
      <c r="Z83" s="314"/>
      <c r="AA83" s="313"/>
      <c r="AB83" s="313"/>
      <c r="AC83" s="313"/>
      <c r="AD83" s="313"/>
      <c r="AE83" s="313"/>
      <c r="AF83" s="314"/>
      <c r="AG83" s="324"/>
      <c r="AO83" s="219"/>
      <c r="AP83" s="214"/>
      <c r="AQ83" s="214"/>
      <c r="AR83" s="49"/>
      <c r="AS83" s="49"/>
      <c r="AT83" s="49"/>
      <c r="AU83" s="49"/>
      <c r="AV83" s="49"/>
      <c r="AW83" s="49"/>
      <c r="AX83" s="49"/>
      <c r="AY83" s="49"/>
      <c r="AZ83" s="49"/>
      <c r="BA83" s="49"/>
      <c r="BB83" s="49"/>
      <c r="BC83" s="49"/>
      <c r="BD83" s="49"/>
      <c r="BE83" s="49"/>
      <c r="BF83" s="49"/>
      <c r="BG83" s="49"/>
      <c r="BH83" s="49"/>
      <c r="BI83" s="49"/>
      <c r="BJ83" s="49"/>
      <c r="BK83" s="49"/>
      <c r="BL83" s="49"/>
      <c r="BM83" s="49"/>
      <c r="BN83" s="49"/>
      <c r="BO83" s="49"/>
      <c r="BP83" s="49"/>
      <c r="BQ83" s="49"/>
      <c r="BR83" s="49"/>
      <c r="BS83" s="49"/>
      <c r="BT83" s="49"/>
    </row>
    <row r="84" spans="1:72" ht="16.149999999999999" customHeight="1">
      <c r="A84" s="314"/>
      <c r="B84" s="314" t="s">
        <v>1576</v>
      </c>
      <c r="C84" s="314"/>
      <c r="D84" s="314"/>
      <c r="E84" s="314"/>
      <c r="F84" s="314"/>
      <c r="G84" s="314"/>
      <c r="H84" s="314"/>
      <c r="I84" s="314"/>
      <c r="J84" s="314"/>
      <c r="K84" s="314"/>
      <c r="L84" s="314"/>
      <c r="M84" s="314"/>
      <c r="N84" s="314"/>
      <c r="O84" s="314"/>
      <c r="P84" s="314"/>
      <c r="Q84" s="314"/>
      <c r="R84" s="314"/>
      <c r="S84" s="314"/>
      <c r="T84" s="314"/>
      <c r="U84" s="314"/>
      <c r="V84" s="314"/>
      <c r="W84" s="314"/>
      <c r="X84" s="314"/>
      <c r="Y84" s="314"/>
      <c r="Z84" s="314"/>
      <c r="AA84" s="313"/>
      <c r="AB84" s="313"/>
      <c r="AC84" s="313"/>
      <c r="AD84" s="313"/>
      <c r="AE84" s="313"/>
      <c r="AF84" s="314"/>
      <c r="AG84" s="324"/>
      <c r="AO84" s="219"/>
      <c r="AP84" s="214"/>
      <c r="AQ84" s="214"/>
      <c r="AR84" s="49"/>
      <c r="AS84" s="49"/>
      <c r="AT84" s="49"/>
      <c r="AU84" s="49"/>
      <c r="AV84" s="49"/>
      <c r="AW84" s="49"/>
      <c r="AX84" s="49"/>
      <c r="AY84" s="49"/>
      <c r="AZ84" s="49"/>
      <c r="BA84" s="49"/>
      <c r="BB84" s="49"/>
      <c r="BC84" s="49"/>
      <c r="BD84" s="49"/>
      <c r="BE84" s="49"/>
      <c r="BF84" s="49"/>
      <c r="BG84" s="49"/>
      <c r="BH84" s="49"/>
      <c r="BI84" s="49"/>
      <c r="BJ84" s="49"/>
      <c r="BK84" s="49"/>
      <c r="BL84" s="49"/>
      <c r="BM84" s="49"/>
      <c r="BN84" s="49"/>
      <c r="BO84" s="49"/>
      <c r="BP84" s="49"/>
      <c r="BQ84" s="49"/>
      <c r="BR84" s="49"/>
      <c r="BS84" s="49"/>
      <c r="BT84" s="49"/>
    </row>
    <row r="85" spans="1:72" ht="16.149999999999999" customHeight="1">
      <c r="A85" s="313" t="s">
        <v>1564</v>
      </c>
      <c r="B85" s="314" t="s">
        <v>1577</v>
      </c>
      <c r="C85" s="295"/>
      <c r="D85" s="295"/>
      <c r="E85" s="295"/>
      <c r="F85" s="295"/>
      <c r="G85" s="295"/>
      <c r="H85" s="295"/>
      <c r="I85" s="295"/>
      <c r="J85" s="295"/>
      <c r="K85" s="295"/>
      <c r="L85" s="295"/>
      <c r="M85" s="295"/>
      <c r="N85" s="295"/>
      <c r="O85" s="295"/>
      <c r="P85" s="295"/>
      <c r="Q85" s="295"/>
      <c r="R85" s="295"/>
      <c r="S85" s="295"/>
      <c r="T85" s="295"/>
      <c r="U85" s="295"/>
      <c r="V85" s="295"/>
      <c r="W85" s="295"/>
      <c r="X85" s="295"/>
      <c r="Y85" s="295"/>
      <c r="Z85" s="295"/>
      <c r="AA85" s="325"/>
      <c r="AB85" s="325"/>
      <c r="AC85" s="325"/>
      <c r="AD85" s="325"/>
      <c r="AE85" s="325"/>
      <c r="AF85" s="295"/>
      <c r="AG85" s="269"/>
      <c r="AO85" s="219"/>
      <c r="AP85" s="214"/>
      <c r="AQ85" s="214"/>
      <c r="AR85" s="49"/>
      <c r="AS85" s="49"/>
      <c r="AT85" s="49"/>
      <c r="AU85" s="49"/>
      <c r="AV85" s="49"/>
      <c r="AW85" s="49"/>
      <c r="AX85" s="49"/>
      <c r="AY85" s="49"/>
      <c r="AZ85" s="49"/>
      <c r="BA85" s="49"/>
      <c r="BB85" s="49"/>
      <c r="BC85" s="49"/>
      <c r="BD85" s="49"/>
      <c r="BE85" s="49"/>
      <c r="BF85" s="49"/>
      <c r="BG85" s="49"/>
      <c r="BH85" s="49"/>
      <c r="BI85" s="49"/>
      <c r="BJ85" s="49"/>
      <c r="BK85" s="49"/>
      <c r="BL85" s="49"/>
      <c r="BM85" s="49"/>
      <c r="BN85" s="49"/>
      <c r="BO85" s="49"/>
      <c r="BP85" s="49"/>
      <c r="BQ85" s="49"/>
      <c r="BR85" s="49"/>
      <c r="BS85" s="49"/>
      <c r="BT85" s="49"/>
    </row>
    <row r="86" spans="1:72" ht="16.149999999999999" customHeight="1">
      <c r="A86" s="326"/>
      <c r="B86" s="314" t="s">
        <v>1574</v>
      </c>
      <c r="C86" s="295"/>
      <c r="D86" s="295"/>
      <c r="E86" s="295"/>
      <c r="F86" s="295"/>
      <c r="G86" s="295"/>
      <c r="H86" s="295"/>
      <c r="I86" s="295"/>
      <c r="J86" s="295"/>
      <c r="K86" s="295"/>
      <c r="L86" s="295"/>
      <c r="M86" s="295"/>
      <c r="N86" s="295"/>
      <c r="O86" s="295"/>
      <c r="P86" s="295"/>
      <c r="Q86" s="295"/>
      <c r="R86" s="295"/>
      <c r="S86" s="295"/>
      <c r="T86" s="295"/>
      <c r="U86" s="295"/>
      <c r="V86" s="295"/>
      <c r="W86" s="295"/>
      <c r="X86" s="295"/>
      <c r="Y86" s="295"/>
      <c r="Z86" s="295"/>
      <c r="AA86" s="325"/>
      <c r="AB86" s="325"/>
      <c r="AC86" s="325"/>
      <c r="AD86" s="325"/>
      <c r="AE86" s="325"/>
      <c r="AF86" s="295"/>
      <c r="AG86" s="269"/>
      <c r="AO86" s="219"/>
      <c r="AP86" s="214"/>
      <c r="AQ86" s="214"/>
      <c r="AR86" s="49"/>
      <c r="AS86" s="49"/>
      <c r="AT86" s="49"/>
      <c r="AU86" s="49"/>
      <c r="AV86" s="49"/>
      <c r="AW86" s="49"/>
      <c r="AX86" s="49"/>
      <c r="AY86" s="49"/>
      <c r="AZ86" s="49"/>
      <c r="BA86" s="49"/>
      <c r="BB86" s="49"/>
      <c r="BC86" s="49"/>
      <c r="BD86" s="49"/>
      <c r="BE86" s="49"/>
      <c r="BF86" s="49"/>
      <c r="BG86" s="49"/>
      <c r="BH86" s="49"/>
      <c r="BI86" s="49"/>
      <c r="BJ86" s="49"/>
      <c r="BK86" s="49"/>
      <c r="BL86" s="49"/>
      <c r="BM86" s="49"/>
      <c r="BN86" s="49"/>
      <c r="BO86" s="49"/>
      <c r="BP86" s="49"/>
      <c r="BQ86" s="49"/>
      <c r="BR86" s="49"/>
      <c r="BS86" s="49"/>
      <c r="BT86" s="49"/>
    </row>
    <row r="87" spans="1:72" ht="16.149999999999999" customHeight="1">
      <c r="A87" s="369" t="s">
        <v>1619</v>
      </c>
      <c r="B87" s="314"/>
      <c r="C87" s="295"/>
      <c r="D87" s="295"/>
      <c r="E87" s="295"/>
      <c r="F87" s="295"/>
      <c r="G87" s="295"/>
      <c r="H87" s="295"/>
      <c r="I87" s="295"/>
      <c r="J87" s="295"/>
      <c r="K87" s="295"/>
      <c r="L87" s="295"/>
      <c r="M87" s="295"/>
      <c r="N87" s="295"/>
      <c r="O87" s="295"/>
      <c r="P87" s="295"/>
      <c r="Q87" s="295"/>
      <c r="R87" s="295"/>
      <c r="S87" s="295"/>
      <c r="T87" s="295"/>
      <c r="U87" s="295"/>
      <c r="V87" s="295"/>
      <c r="W87" s="295"/>
      <c r="X87" s="295"/>
      <c r="Y87" s="295"/>
      <c r="Z87" s="295"/>
      <c r="AA87" s="325"/>
      <c r="AB87" s="325"/>
      <c r="AC87" s="325"/>
      <c r="AD87" s="325"/>
      <c r="AE87" s="325"/>
      <c r="AF87" s="295"/>
      <c r="AG87" s="269"/>
    </row>
    <row r="88" spans="1:72" ht="16.149999999999999" customHeight="1" thickBot="1">
      <c r="A88" s="2" t="s">
        <v>1633</v>
      </c>
      <c r="B88" s="3"/>
      <c r="C88" s="3"/>
      <c r="D88" s="3"/>
      <c r="E88" s="3"/>
      <c r="F88" s="3"/>
      <c r="G88" s="3"/>
      <c r="H88" s="3"/>
      <c r="I88" s="3"/>
      <c r="J88" s="3"/>
      <c r="K88" s="3"/>
      <c r="L88" s="3"/>
      <c r="M88" s="3"/>
      <c r="N88" s="3"/>
      <c r="O88" s="3"/>
      <c r="P88" s="3"/>
      <c r="Q88" s="3"/>
      <c r="R88" s="3"/>
      <c r="S88" s="3"/>
      <c r="T88" s="3"/>
      <c r="U88" s="3"/>
      <c r="V88" s="3"/>
      <c r="W88" s="3"/>
      <c r="X88" s="3"/>
      <c r="Y88" s="3"/>
      <c r="Z88" s="3"/>
      <c r="AA88" s="177"/>
      <c r="AB88" s="177"/>
      <c r="AC88" s="177"/>
      <c r="AD88" s="177"/>
      <c r="AE88" s="177"/>
      <c r="AF88" s="177"/>
      <c r="AG88" s="102"/>
      <c r="AO88" s="219"/>
      <c r="AP88" s="214"/>
      <c r="AQ88" s="214"/>
      <c r="AR88" s="49"/>
      <c r="AS88" s="49"/>
      <c r="AT88" s="49"/>
      <c r="AU88" s="49"/>
      <c r="AV88" s="49"/>
      <c r="AW88" s="49"/>
      <c r="AX88" s="49"/>
      <c r="AY88" s="49"/>
      <c r="AZ88" s="49"/>
      <c r="BA88" s="49"/>
      <c r="BB88" s="49"/>
      <c r="BC88" s="49"/>
      <c r="BD88" s="49"/>
      <c r="BE88" s="49"/>
      <c r="BF88" s="49"/>
      <c r="BG88" s="49"/>
      <c r="BH88" s="49"/>
      <c r="BI88" s="49"/>
      <c r="BJ88" s="49"/>
      <c r="BK88" s="49"/>
      <c r="BL88" s="49"/>
      <c r="BM88" s="49"/>
      <c r="BN88" s="49"/>
      <c r="BO88" s="268"/>
      <c r="BP88" s="268"/>
      <c r="BQ88" s="268"/>
      <c r="BR88" s="268"/>
      <c r="BS88" s="268"/>
      <c r="BT88" s="49"/>
    </row>
    <row r="89" spans="1:72" ht="16.149999999999999" customHeight="1">
      <c r="A89" s="87" t="s">
        <v>1611</v>
      </c>
      <c r="B89" s="56"/>
      <c r="C89" s="36"/>
      <c r="D89" s="36"/>
      <c r="E89" s="36"/>
      <c r="F89" s="36"/>
      <c r="G89" s="36"/>
      <c r="H89" s="36"/>
      <c r="I89" s="36"/>
      <c r="J89" s="36"/>
      <c r="K89" s="36"/>
      <c r="L89" s="36"/>
      <c r="M89" s="36"/>
      <c r="N89" s="36"/>
      <c r="O89" s="36"/>
      <c r="P89" s="36"/>
      <c r="Q89" s="36"/>
      <c r="R89" s="36"/>
      <c r="S89" s="36"/>
      <c r="T89" s="36"/>
      <c r="U89" s="36"/>
      <c r="V89" s="36"/>
      <c r="W89" s="36"/>
      <c r="X89" s="36"/>
      <c r="Y89" s="36"/>
      <c r="Z89" s="36"/>
      <c r="AA89" s="77"/>
      <c r="AB89" s="801">
        <f>'（別添）_計画書（歯科診療所及びⅡを算定する有床診療所）'!AB69</f>
        <v>0</v>
      </c>
      <c r="AC89" s="801"/>
      <c r="AD89" s="801"/>
      <c r="AE89" s="801"/>
      <c r="AF89" s="801"/>
      <c r="AG89" s="79" t="s">
        <v>291</v>
      </c>
      <c r="AO89" s="219"/>
      <c r="AP89" s="214"/>
      <c r="AQ89" s="214"/>
      <c r="AR89" s="49"/>
      <c r="AS89" s="49"/>
      <c r="AT89" s="49"/>
      <c r="AU89" s="49"/>
      <c r="AV89" s="49"/>
      <c r="AW89" s="49"/>
      <c r="AX89" s="49"/>
      <c r="AY89" s="49"/>
      <c r="AZ89" s="49"/>
      <c r="BA89" s="49"/>
      <c r="BB89" s="49"/>
      <c r="BC89" s="49"/>
      <c r="BD89" s="49"/>
      <c r="BE89" s="49"/>
      <c r="BF89" s="49"/>
      <c r="BG89" s="49"/>
      <c r="BH89" s="49"/>
      <c r="BI89" s="49"/>
      <c r="BJ89" s="49"/>
      <c r="BK89" s="49"/>
      <c r="BL89" s="49"/>
      <c r="BM89" s="49"/>
      <c r="BN89" s="49"/>
      <c r="BO89" s="268"/>
      <c r="BP89" s="268"/>
      <c r="BQ89" s="268"/>
      <c r="BR89" s="268"/>
      <c r="BS89" s="268"/>
      <c r="BT89" s="49"/>
    </row>
    <row r="90" spans="1:72" ht="16.149999999999999" customHeight="1">
      <c r="A90" s="99" t="s">
        <v>1612</v>
      </c>
      <c r="B90" s="75"/>
      <c r="C90" s="14"/>
      <c r="D90" s="14"/>
      <c r="E90" s="14"/>
      <c r="F90" s="14"/>
      <c r="G90" s="14"/>
      <c r="H90" s="14"/>
      <c r="I90" s="14"/>
      <c r="J90" s="14"/>
      <c r="K90" s="14"/>
      <c r="L90" s="14"/>
      <c r="M90" s="14"/>
      <c r="N90" s="14"/>
      <c r="O90" s="14"/>
      <c r="P90" s="14"/>
      <c r="Q90" s="14"/>
      <c r="R90" s="14"/>
      <c r="S90" s="14"/>
      <c r="T90" s="14"/>
      <c r="U90" s="14"/>
      <c r="V90" s="14"/>
      <c r="W90" s="14"/>
      <c r="X90" s="14"/>
      <c r="Y90" s="14"/>
      <c r="Z90" s="14"/>
      <c r="AA90" s="76"/>
      <c r="AB90" s="618">
        <f>'（別添）_計画書（歯科診療所及びⅡを算定する有床診療所）'!AB70</f>
        <v>0</v>
      </c>
      <c r="AC90" s="618"/>
      <c r="AD90" s="618"/>
      <c r="AE90" s="618"/>
      <c r="AF90" s="618"/>
      <c r="AG90" s="126" t="s">
        <v>270</v>
      </c>
      <c r="AO90" s="219"/>
      <c r="AP90" s="214"/>
      <c r="AQ90" s="214"/>
      <c r="AR90" s="49"/>
      <c r="AS90" s="49"/>
      <c r="AT90" s="49"/>
      <c r="AU90" s="49"/>
      <c r="AV90" s="49"/>
      <c r="AW90" s="49"/>
      <c r="AX90" s="49"/>
      <c r="AY90" s="49"/>
      <c r="AZ90" s="49"/>
      <c r="BA90" s="49"/>
      <c r="BB90" s="49"/>
      <c r="BC90" s="49"/>
      <c r="BD90" s="49"/>
      <c r="BE90" s="49"/>
      <c r="BF90" s="49"/>
      <c r="BG90" s="49"/>
      <c r="BH90" s="49"/>
      <c r="BI90" s="49"/>
      <c r="BJ90" s="49"/>
      <c r="BK90" s="49"/>
      <c r="BL90" s="49"/>
      <c r="BM90" s="49"/>
      <c r="BN90" s="49"/>
      <c r="BO90" s="268"/>
      <c r="BP90" s="268"/>
      <c r="BQ90" s="268"/>
      <c r="BR90" s="268"/>
      <c r="BS90" s="268"/>
      <c r="BT90" s="49"/>
    </row>
    <row r="91" spans="1:72" ht="16.149999999999999" customHeight="1">
      <c r="A91" s="1" t="s">
        <v>1613</v>
      </c>
      <c r="B91" s="3"/>
      <c r="C91" s="3"/>
      <c r="D91" s="3"/>
      <c r="E91" s="3"/>
      <c r="F91" s="3"/>
      <c r="G91" s="3"/>
      <c r="H91" s="3"/>
      <c r="I91" s="3"/>
      <c r="J91" s="3"/>
      <c r="K91" s="3"/>
      <c r="L91" s="3"/>
      <c r="M91" s="3"/>
      <c r="N91" s="3"/>
      <c r="O91" s="3"/>
      <c r="P91" s="3"/>
      <c r="Q91" s="3"/>
      <c r="R91" s="3"/>
      <c r="S91" s="3"/>
      <c r="T91" s="3"/>
      <c r="U91" s="3"/>
      <c r="V91" s="3"/>
      <c r="W91" s="3"/>
      <c r="X91" s="3"/>
      <c r="Y91" s="3"/>
      <c r="Z91" s="3"/>
      <c r="AA91" s="3"/>
      <c r="AB91" s="633"/>
      <c r="AC91" s="633"/>
      <c r="AD91" s="633"/>
      <c r="AE91" s="633"/>
      <c r="AF91" s="633"/>
      <c r="AG91" s="181" t="s">
        <v>270</v>
      </c>
      <c r="AO91" s="219"/>
      <c r="AP91" s="214"/>
      <c r="AQ91" s="214"/>
      <c r="AR91" s="49"/>
      <c r="AS91" s="49"/>
      <c r="AT91" s="49"/>
      <c r="AU91" s="49"/>
      <c r="AV91" s="49"/>
      <c r="AW91" s="49"/>
      <c r="AX91" s="49"/>
      <c r="AY91" s="49"/>
      <c r="AZ91" s="49"/>
      <c r="BA91" s="49"/>
      <c r="BB91" s="49"/>
      <c r="BC91" s="49"/>
      <c r="BD91" s="49"/>
      <c r="BE91" s="49"/>
      <c r="BF91" s="49"/>
      <c r="BG91" s="49"/>
      <c r="BH91" s="49"/>
      <c r="BI91" s="49"/>
      <c r="BJ91" s="49"/>
      <c r="BK91" s="49"/>
      <c r="BL91" s="49"/>
      <c r="BM91" s="49"/>
      <c r="BN91" s="49"/>
      <c r="BO91" s="268"/>
      <c r="BP91" s="268"/>
      <c r="BQ91" s="268"/>
      <c r="BR91" s="268"/>
      <c r="BS91" s="268"/>
      <c r="BT91" s="49"/>
    </row>
    <row r="92" spans="1:72" ht="16.149999999999999" customHeight="1">
      <c r="A92" s="94" t="s">
        <v>1595</v>
      </c>
      <c r="B92" s="5"/>
      <c r="C92" s="5"/>
      <c r="D92" s="5"/>
      <c r="E92" s="5"/>
      <c r="F92" s="5"/>
      <c r="G92" s="5"/>
      <c r="H92" s="5"/>
      <c r="I92" s="5"/>
      <c r="J92" s="5"/>
      <c r="K92" s="5"/>
      <c r="L92" s="5"/>
      <c r="M92" s="5"/>
      <c r="N92" s="5"/>
      <c r="O92" s="5"/>
      <c r="P92" s="5"/>
      <c r="Q92" s="5"/>
      <c r="R92" s="5"/>
      <c r="S92" s="5"/>
      <c r="T92" s="5"/>
      <c r="U92" s="5"/>
      <c r="V92" s="5"/>
      <c r="W92" s="5"/>
      <c r="X92" s="5"/>
      <c r="Y92" s="5"/>
      <c r="Z92" s="5"/>
      <c r="AA92" s="5"/>
      <c r="AB92" s="635">
        <f>AB91-AB90</f>
        <v>0</v>
      </c>
      <c r="AC92" s="635"/>
      <c r="AD92" s="635"/>
      <c r="AE92" s="635"/>
      <c r="AF92" s="635"/>
      <c r="AG92" s="181" t="s">
        <v>270</v>
      </c>
      <c r="AO92" s="219"/>
      <c r="AP92" s="214"/>
      <c r="AQ92" s="214"/>
      <c r="AR92" s="49"/>
      <c r="AS92" s="49"/>
      <c r="AT92" s="49"/>
      <c r="AU92" s="49"/>
      <c r="AV92" s="49"/>
      <c r="AW92" s="49"/>
      <c r="AX92" s="49"/>
      <c r="AY92" s="49"/>
      <c r="AZ92" s="49"/>
      <c r="BA92" s="49"/>
      <c r="BB92" s="49"/>
      <c r="BC92" s="49"/>
      <c r="BD92" s="49"/>
      <c r="BE92" s="49"/>
      <c r="BF92" s="49"/>
      <c r="BG92" s="49"/>
      <c r="BH92" s="49"/>
      <c r="BI92" s="49"/>
      <c r="BJ92" s="49"/>
      <c r="BK92" s="49"/>
      <c r="BL92" s="49"/>
      <c r="BM92" s="49"/>
      <c r="BN92" s="49"/>
      <c r="BO92" s="268"/>
      <c r="BP92" s="268"/>
      <c r="BQ92" s="268"/>
      <c r="BR92" s="268"/>
      <c r="BS92" s="268"/>
      <c r="BT92" s="49"/>
    </row>
    <row r="93" spans="1:72" ht="16.149999999999999" customHeight="1">
      <c r="A93" s="16"/>
      <c r="B93" s="89" t="s">
        <v>1593</v>
      </c>
      <c r="C93" s="88"/>
      <c r="D93" s="88"/>
      <c r="E93" s="88"/>
      <c r="F93" s="88"/>
      <c r="G93" s="88"/>
      <c r="H93" s="88"/>
      <c r="I93" s="88"/>
      <c r="J93" s="88"/>
      <c r="K93" s="88"/>
      <c r="L93" s="88"/>
      <c r="M93" s="88"/>
      <c r="N93" s="88"/>
      <c r="O93" s="88"/>
      <c r="P93" s="88"/>
      <c r="Q93" s="88"/>
      <c r="R93" s="88"/>
      <c r="S93" s="88"/>
      <c r="T93" s="88"/>
      <c r="U93" s="88"/>
      <c r="V93" s="88"/>
      <c r="W93" s="88"/>
      <c r="X93" s="88"/>
      <c r="Y93" s="88"/>
      <c r="Z93" s="88"/>
      <c r="AA93" s="88"/>
      <c r="AB93" s="802"/>
      <c r="AC93" s="802"/>
      <c r="AD93" s="802"/>
      <c r="AE93" s="802"/>
      <c r="AF93" s="802"/>
      <c r="AG93" s="129" t="s">
        <v>270</v>
      </c>
    </row>
    <row r="94" spans="1:72" ht="16.149999999999999" customHeight="1" thickBot="1">
      <c r="A94" s="40"/>
      <c r="B94" s="91" t="s">
        <v>1594</v>
      </c>
      <c r="C94" s="88"/>
      <c r="D94" s="88"/>
      <c r="E94" s="88"/>
      <c r="F94" s="88"/>
      <c r="G94" s="88"/>
      <c r="H94" s="88"/>
      <c r="I94" s="88"/>
      <c r="J94" s="88"/>
      <c r="K94" s="88"/>
      <c r="L94" s="88"/>
      <c r="M94" s="88"/>
      <c r="N94" s="88"/>
      <c r="O94" s="88"/>
      <c r="P94" s="88"/>
      <c r="Q94" s="88"/>
      <c r="R94" s="88"/>
      <c r="S94" s="88"/>
      <c r="T94" s="88"/>
      <c r="U94" s="88"/>
      <c r="V94" s="88"/>
      <c r="W94" s="88"/>
      <c r="X94" s="88"/>
      <c r="Y94" s="88"/>
      <c r="Z94" s="88"/>
      <c r="AA94" s="88"/>
      <c r="AB94" s="803"/>
      <c r="AC94" s="803"/>
      <c r="AD94" s="803"/>
      <c r="AE94" s="803"/>
      <c r="AF94" s="803"/>
      <c r="AG94" s="129" t="s">
        <v>297</v>
      </c>
    </row>
    <row r="95" spans="1:72" ht="16.149999999999999" customHeight="1" thickTop="1" thickBot="1">
      <c r="A95" s="90"/>
      <c r="B95" s="92" t="s">
        <v>1596</v>
      </c>
      <c r="C95" s="93"/>
      <c r="D95" s="93"/>
      <c r="E95" s="93"/>
      <c r="F95" s="93"/>
      <c r="G95" s="93"/>
      <c r="H95" s="93"/>
      <c r="I95" s="93"/>
      <c r="J95" s="93"/>
      <c r="K95" s="93"/>
      <c r="L95" s="93"/>
      <c r="M95" s="93"/>
      <c r="N95" s="93"/>
      <c r="O95" s="93"/>
      <c r="P95" s="93"/>
      <c r="Q95" s="93"/>
      <c r="R95" s="93"/>
      <c r="S95" s="93"/>
      <c r="T95" s="93"/>
      <c r="U95" s="93"/>
      <c r="V95" s="93"/>
      <c r="W95" s="93"/>
      <c r="X95" s="93"/>
      <c r="Y95" s="93"/>
      <c r="Z95" s="93"/>
      <c r="AA95" s="93"/>
      <c r="AB95" s="683">
        <f>IFERROR(AB94/AB90*100,0)</f>
        <v>0</v>
      </c>
      <c r="AC95" s="683"/>
      <c r="AD95" s="683"/>
      <c r="AE95" s="683"/>
      <c r="AF95" s="683"/>
      <c r="AG95" s="130" t="s">
        <v>299</v>
      </c>
    </row>
    <row r="96" spans="1:72" ht="16.149999999999999" hidden="1" customHeight="1" outlineLevel="1">
      <c r="A96" s="50"/>
      <c r="D96" s="49"/>
      <c r="E96" s="49"/>
      <c r="F96" s="49"/>
      <c r="G96" s="49"/>
      <c r="H96" s="49"/>
      <c r="I96" s="49"/>
      <c r="J96" s="49"/>
      <c r="K96" s="49"/>
      <c r="L96" s="49"/>
      <c r="M96" s="49"/>
      <c r="N96" s="49"/>
      <c r="O96" s="49"/>
      <c r="P96" s="49"/>
      <c r="Q96" s="49"/>
      <c r="R96" s="49"/>
      <c r="S96" s="49"/>
      <c r="T96" s="49"/>
      <c r="U96" s="49"/>
      <c r="V96" s="49"/>
      <c r="W96" s="49"/>
      <c r="X96" s="49"/>
      <c r="Y96" s="49"/>
      <c r="Z96" s="49"/>
      <c r="AA96" s="49"/>
    </row>
    <row r="97" spans="1:33" ht="16.149999999999999" hidden="1" customHeight="1" outlineLevel="1" thickBot="1">
      <c r="A97" s="2" t="s">
        <v>509</v>
      </c>
      <c r="B97" s="3"/>
      <c r="C97" s="3"/>
      <c r="D97" s="3"/>
      <c r="E97" s="3"/>
      <c r="F97" s="3"/>
      <c r="G97" s="3"/>
      <c r="H97" s="3"/>
      <c r="I97" s="3"/>
      <c r="J97" s="3"/>
      <c r="K97" s="3"/>
      <c r="L97" s="3"/>
      <c r="M97" s="3"/>
      <c r="N97" s="3"/>
      <c r="O97" s="3"/>
      <c r="P97" s="3"/>
      <c r="Q97" s="3"/>
      <c r="R97" s="3"/>
      <c r="S97" s="3"/>
      <c r="T97" s="3"/>
      <c r="U97" s="3"/>
      <c r="V97" s="3"/>
      <c r="W97" s="3"/>
      <c r="X97" s="3"/>
      <c r="Y97" s="3"/>
      <c r="Z97" s="3"/>
      <c r="AA97" s="655"/>
      <c r="AB97" s="655"/>
      <c r="AC97" s="655"/>
      <c r="AD97" s="655"/>
      <c r="AE97" s="655"/>
      <c r="AF97" s="655"/>
      <c r="AG97" s="655"/>
    </row>
    <row r="98" spans="1:33" ht="16.149999999999999" hidden="1" customHeight="1" outlineLevel="1">
      <c r="A98" s="115" t="s">
        <v>510</v>
      </c>
      <c r="B98" s="56"/>
      <c r="C98" s="36"/>
      <c r="D98" s="36"/>
      <c r="E98" s="36"/>
      <c r="F98" s="36"/>
      <c r="G98" s="36"/>
      <c r="H98" s="36"/>
      <c r="I98" s="36"/>
      <c r="J98" s="36"/>
      <c r="K98" s="36"/>
      <c r="L98" s="36"/>
      <c r="M98" s="36"/>
      <c r="N98" s="36"/>
      <c r="O98" s="36"/>
      <c r="P98" s="36"/>
      <c r="Q98" s="36"/>
      <c r="R98" s="36"/>
      <c r="S98" s="36"/>
      <c r="T98" s="36"/>
      <c r="U98" s="36"/>
      <c r="V98" s="36"/>
      <c r="W98" s="36"/>
      <c r="X98" s="36"/>
      <c r="Y98" s="36"/>
      <c r="Z98" s="36"/>
      <c r="AA98" s="77"/>
      <c r="AB98" s="801">
        <f>'（別添）_計画書（歯科診療所及びⅡを算定する有床診療所）'!AB78</f>
        <v>0</v>
      </c>
      <c r="AC98" s="801"/>
      <c r="AD98" s="801"/>
      <c r="AE98" s="801"/>
      <c r="AF98" s="801"/>
      <c r="AG98" s="79" t="s">
        <v>291</v>
      </c>
    </row>
    <row r="99" spans="1:33" ht="16.149999999999999" hidden="1" customHeight="1" outlineLevel="1">
      <c r="A99" s="1" t="s">
        <v>511</v>
      </c>
      <c r="B99" s="75"/>
      <c r="C99" s="14"/>
      <c r="D99" s="14"/>
      <c r="E99" s="14"/>
      <c r="F99" s="14"/>
      <c r="G99" s="14"/>
      <c r="H99" s="14"/>
      <c r="I99" s="14"/>
      <c r="J99" s="14"/>
      <c r="K99" s="14"/>
      <c r="L99" s="14"/>
      <c r="M99" s="14"/>
      <c r="N99" s="14"/>
      <c r="O99" s="14"/>
      <c r="P99" s="14"/>
      <c r="Q99" s="14"/>
      <c r="R99" s="14"/>
      <c r="S99" s="14"/>
      <c r="T99" s="14"/>
      <c r="U99" s="14"/>
      <c r="V99" s="14"/>
      <c r="W99" s="14"/>
      <c r="X99" s="14"/>
      <c r="Y99" s="14"/>
      <c r="Z99" s="14"/>
      <c r="AA99" s="76"/>
      <c r="AB99" s="618">
        <f>'（別添）_計画書（歯科診療所及びⅡを算定する有床診療所）'!AB79</f>
        <v>0</v>
      </c>
      <c r="AC99" s="618"/>
      <c r="AD99" s="618"/>
      <c r="AE99" s="618"/>
      <c r="AF99" s="618"/>
      <c r="AG99" s="126" t="s">
        <v>270</v>
      </c>
    </row>
    <row r="100" spans="1:33" ht="16.149999999999999" hidden="1" customHeight="1" outlineLevel="1">
      <c r="A100" s="1" t="s">
        <v>512</v>
      </c>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633"/>
      <c r="AC100" s="633"/>
      <c r="AD100" s="633"/>
      <c r="AE100" s="633"/>
      <c r="AF100" s="633"/>
      <c r="AG100" s="181" t="s">
        <v>270</v>
      </c>
    </row>
    <row r="101" spans="1:33" ht="16.149999999999999" hidden="1" customHeight="1" outlineLevel="1">
      <c r="A101" s="94" t="s">
        <v>459</v>
      </c>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5"/>
      <c r="AB101" s="635">
        <f>AB100-AB99</f>
        <v>0</v>
      </c>
      <c r="AC101" s="635"/>
      <c r="AD101" s="635"/>
      <c r="AE101" s="635"/>
      <c r="AF101" s="635"/>
      <c r="AG101" s="181" t="s">
        <v>270</v>
      </c>
    </row>
    <row r="102" spans="1:33" ht="16.149999999999999" hidden="1" customHeight="1" outlineLevel="1">
      <c r="A102" s="16"/>
      <c r="B102" s="89" t="s">
        <v>460</v>
      </c>
      <c r="C102" s="88"/>
      <c r="D102" s="88"/>
      <c r="E102" s="88"/>
      <c r="F102" s="88"/>
      <c r="G102" s="88"/>
      <c r="H102" s="88"/>
      <c r="I102" s="88"/>
      <c r="J102" s="88"/>
      <c r="K102" s="88"/>
      <c r="L102" s="88"/>
      <c r="M102" s="88"/>
      <c r="N102" s="88"/>
      <c r="O102" s="88"/>
      <c r="P102" s="88"/>
      <c r="Q102" s="88"/>
      <c r="R102" s="88"/>
      <c r="S102" s="88"/>
      <c r="T102" s="88"/>
      <c r="U102" s="88"/>
      <c r="V102" s="88"/>
      <c r="W102" s="88"/>
      <c r="X102" s="88"/>
      <c r="Y102" s="88"/>
      <c r="Z102" s="88"/>
      <c r="AA102" s="88"/>
      <c r="AB102" s="802"/>
      <c r="AC102" s="802"/>
      <c r="AD102" s="802"/>
      <c r="AE102" s="802"/>
      <c r="AF102" s="802"/>
      <c r="AG102" s="129" t="s">
        <v>270</v>
      </c>
    </row>
    <row r="103" spans="1:33" ht="16.149999999999999" hidden="1" customHeight="1" outlineLevel="1" thickBot="1">
      <c r="A103" s="40"/>
      <c r="B103" s="91" t="s">
        <v>461</v>
      </c>
      <c r="C103" s="88"/>
      <c r="D103" s="88"/>
      <c r="E103" s="88"/>
      <c r="F103" s="88"/>
      <c r="G103" s="88"/>
      <c r="H103" s="88"/>
      <c r="I103" s="88"/>
      <c r="J103" s="88"/>
      <c r="K103" s="88"/>
      <c r="L103" s="88"/>
      <c r="M103" s="88"/>
      <c r="N103" s="88"/>
      <c r="O103" s="88"/>
      <c r="P103" s="88"/>
      <c r="Q103" s="88"/>
      <c r="R103" s="88"/>
      <c r="S103" s="88"/>
      <c r="T103" s="88"/>
      <c r="U103" s="88"/>
      <c r="V103" s="88"/>
      <c r="W103" s="88"/>
      <c r="X103" s="88"/>
      <c r="Y103" s="88"/>
      <c r="Z103" s="88"/>
      <c r="AA103" s="88"/>
      <c r="AB103" s="803"/>
      <c r="AC103" s="803"/>
      <c r="AD103" s="803"/>
      <c r="AE103" s="803"/>
      <c r="AF103" s="803"/>
      <c r="AG103" s="129" t="s">
        <v>297</v>
      </c>
    </row>
    <row r="104" spans="1:33" ht="16.350000000000001" hidden="1" customHeight="1" outlineLevel="1" thickTop="1" thickBot="1">
      <c r="A104" s="90"/>
      <c r="B104" s="92" t="s">
        <v>462</v>
      </c>
      <c r="C104" s="93"/>
      <c r="D104" s="93"/>
      <c r="E104" s="93"/>
      <c r="F104" s="93"/>
      <c r="G104" s="93"/>
      <c r="H104" s="93"/>
      <c r="I104" s="93"/>
      <c r="J104" s="93"/>
      <c r="K104" s="93"/>
      <c r="L104" s="93"/>
      <c r="M104" s="93"/>
      <c r="N104" s="93"/>
      <c r="O104" s="93"/>
      <c r="P104" s="93"/>
      <c r="Q104" s="93"/>
      <c r="R104" s="93"/>
      <c r="S104" s="93"/>
      <c r="T104" s="93"/>
      <c r="U104" s="93"/>
      <c r="V104" s="93"/>
      <c r="W104" s="93"/>
      <c r="X104" s="93"/>
      <c r="Y104" s="93"/>
      <c r="Z104" s="93"/>
      <c r="AA104" s="93"/>
      <c r="AB104" s="683">
        <f>IFERROR(AB103/AB99*100,0)</f>
        <v>0</v>
      </c>
      <c r="AC104" s="683"/>
      <c r="AD104" s="683"/>
      <c r="AE104" s="683"/>
      <c r="AF104" s="683"/>
      <c r="AG104" s="130" t="s">
        <v>299</v>
      </c>
    </row>
    <row r="105" spans="1:33" ht="16.350000000000001" hidden="1" customHeight="1" outlineLevel="1"/>
    <row r="106" spans="1:33" ht="16.149999999999999" hidden="1" customHeight="1" outlineLevel="1" thickBot="1">
      <c r="A106" s="2" t="s">
        <v>422</v>
      </c>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655"/>
      <c r="AB106" s="655"/>
      <c r="AC106" s="655"/>
      <c r="AD106" s="655"/>
      <c r="AE106" s="655"/>
      <c r="AF106" s="655"/>
      <c r="AG106" s="655"/>
    </row>
    <row r="107" spans="1:33" ht="16.149999999999999" hidden="1" customHeight="1" outlineLevel="1">
      <c r="A107" s="115" t="s">
        <v>513</v>
      </c>
      <c r="B107" s="56"/>
      <c r="C107" s="36"/>
      <c r="D107" s="36"/>
      <c r="E107" s="36"/>
      <c r="F107" s="36"/>
      <c r="G107" s="36"/>
      <c r="H107" s="36"/>
      <c r="I107" s="36"/>
      <c r="J107" s="36"/>
      <c r="K107" s="36"/>
      <c r="L107" s="36"/>
      <c r="M107" s="36"/>
      <c r="N107" s="36"/>
      <c r="O107" s="36"/>
      <c r="P107" s="36"/>
      <c r="Q107" s="36"/>
      <c r="R107" s="36"/>
      <c r="S107" s="36"/>
      <c r="T107" s="36"/>
      <c r="U107" s="36"/>
      <c r="V107" s="36"/>
      <c r="W107" s="36"/>
      <c r="X107" s="36"/>
      <c r="Y107" s="36"/>
      <c r="Z107" s="36"/>
      <c r="AA107" s="77"/>
      <c r="AB107" s="801">
        <f>'（別添）_計画書（歯科診療所及びⅡを算定する有床診療所）'!AB87</f>
        <v>0</v>
      </c>
      <c r="AC107" s="801"/>
      <c r="AD107" s="801"/>
      <c r="AE107" s="801"/>
      <c r="AF107" s="801"/>
      <c r="AG107" s="79" t="s">
        <v>291</v>
      </c>
    </row>
    <row r="108" spans="1:33" ht="16.149999999999999" hidden="1" customHeight="1" outlineLevel="1">
      <c r="A108" s="1" t="s">
        <v>514</v>
      </c>
      <c r="B108" s="75"/>
      <c r="C108" s="14"/>
      <c r="D108" s="14"/>
      <c r="E108" s="14"/>
      <c r="F108" s="14"/>
      <c r="G108" s="14"/>
      <c r="H108" s="14"/>
      <c r="I108" s="14"/>
      <c r="J108" s="14"/>
      <c r="K108" s="14"/>
      <c r="L108" s="14"/>
      <c r="M108" s="14"/>
      <c r="N108" s="14"/>
      <c r="O108" s="14"/>
      <c r="P108" s="14"/>
      <c r="Q108" s="14"/>
      <c r="R108" s="14"/>
      <c r="S108" s="14"/>
      <c r="T108" s="14"/>
      <c r="U108" s="14"/>
      <c r="V108" s="14"/>
      <c r="W108" s="14"/>
      <c r="X108" s="14"/>
      <c r="Y108" s="14"/>
      <c r="Z108" s="14"/>
      <c r="AA108" s="76"/>
      <c r="AB108" s="618">
        <f>'（別添）_計画書（歯科診療所及びⅡを算定する有床診療所）'!AB88</f>
        <v>0</v>
      </c>
      <c r="AC108" s="618"/>
      <c r="AD108" s="618"/>
      <c r="AE108" s="618"/>
      <c r="AF108" s="618"/>
      <c r="AG108" s="126" t="s">
        <v>270</v>
      </c>
    </row>
    <row r="109" spans="1:33" ht="16.149999999999999" hidden="1" customHeight="1" outlineLevel="1">
      <c r="A109" s="1" t="s">
        <v>515</v>
      </c>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633"/>
      <c r="AC109" s="633"/>
      <c r="AD109" s="633"/>
      <c r="AE109" s="633"/>
      <c r="AF109" s="633"/>
      <c r="AG109" s="181" t="s">
        <v>270</v>
      </c>
    </row>
    <row r="110" spans="1:33" ht="16.149999999999999" hidden="1" customHeight="1" outlineLevel="1">
      <c r="A110" s="94" t="s">
        <v>466</v>
      </c>
      <c r="B110" s="5"/>
      <c r="C110" s="5"/>
      <c r="D110" s="5"/>
      <c r="E110" s="5"/>
      <c r="F110" s="5"/>
      <c r="G110" s="5"/>
      <c r="H110" s="5"/>
      <c r="I110" s="5"/>
      <c r="J110" s="5"/>
      <c r="K110" s="5"/>
      <c r="L110" s="5"/>
      <c r="M110" s="5"/>
      <c r="N110" s="5"/>
      <c r="O110" s="5"/>
      <c r="P110" s="5"/>
      <c r="Q110" s="5"/>
      <c r="R110" s="5"/>
      <c r="S110" s="5"/>
      <c r="T110" s="5"/>
      <c r="U110" s="5"/>
      <c r="V110" s="5"/>
      <c r="W110" s="5"/>
      <c r="X110" s="5"/>
      <c r="Y110" s="5"/>
      <c r="Z110" s="5"/>
      <c r="AA110" s="5"/>
      <c r="AB110" s="635">
        <f>AB109-AB108</f>
        <v>0</v>
      </c>
      <c r="AC110" s="635"/>
      <c r="AD110" s="635"/>
      <c r="AE110" s="635"/>
      <c r="AF110" s="635"/>
      <c r="AG110" s="181" t="s">
        <v>270</v>
      </c>
    </row>
    <row r="111" spans="1:33" ht="16.149999999999999" hidden="1" customHeight="1" outlineLevel="1">
      <c r="A111" s="16"/>
      <c r="B111" s="89" t="s">
        <v>467</v>
      </c>
      <c r="C111" s="88"/>
      <c r="D111" s="88"/>
      <c r="E111" s="88"/>
      <c r="F111" s="88"/>
      <c r="G111" s="88"/>
      <c r="H111" s="88"/>
      <c r="I111" s="88"/>
      <c r="J111" s="88"/>
      <c r="K111" s="88"/>
      <c r="L111" s="88"/>
      <c r="M111" s="88"/>
      <c r="N111" s="88"/>
      <c r="O111" s="88"/>
      <c r="P111" s="88"/>
      <c r="Q111" s="88"/>
      <c r="R111" s="88"/>
      <c r="S111" s="88"/>
      <c r="T111" s="88"/>
      <c r="U111" s="88"/>
      <c r="V111" s="88"/>
      <c r="W111" s="88"/>
      <c r="X111" s="88"/>
      <c r="Y111" s="88"/>
      <c r="Z111" s="88"/>
      <c r="AA111" s="88"/>
      <c r="AB111" s="802"/>
      <c r="AC111" s="802"/>
      <c r="AD111" s="802"/>
      <c r="AE111" s="802"/>
      <c r="AF111" s="802"/>
      <c r="AG111" s="129" t="s">
        <v>270</v>
      </c>
    </row>
    <row r="112" spans="1:33" ht="16.149999999999999" hidden="1" customHeight="1" outlineLevel="1" thickBot="1">
      <c r="A112" s="40"/>
      <c r="B112" s="91" t="s">
        <v>468</v>
      </c>
      <c r="C112" s="88"/>
      <c r="D112" s="88"/>
      <c r="E112" s="88"/>
      <c r="F112" s="88"/>
      <c r="G112" s="88"/>
      <c r="H112" s="88"/>
      <c r="I112" s="88"/>
      <c r="J112" s="88"/>
      <c r="K112" s="88"/>
      <c r="L112" s="88"/>
      <c r="M112" s="88"/>
      <c r="N112" s="88"/>
      <c r="O112" s="88"/>
      <c r="P112" s="88"/>
      <c r="Q112" s="88"/>
      <c r="R112" s="88"/>
      <c r="S112" s="88"/>
      <c r="T112" s="88"/>
      <c r="U112" s="88"/>
      <c r="V112" s="88"/>
      <c r="W112" s="88"/>
      <c r="X112" s="88"/>
      <c r="Y112" s="88"/>
      <c r="Z112" s="88"/>
      <c r="AA112" s="88"/>
      <c r="AB112" s="803"/>
      <c r="AC112" s="803"/>
      <c r="AD112" s="803"/>
      <c r="AE112" s="803"/>
      <c r="AF112" s="803"/>
      <c r="AG112" s="129" t="s">
        <v>297</v>
      </c>
    </row>
    <row r="113" spans="1:33" ht="16.350000000000001" hidden="1" customHeight="1" outlineLevel="1" thickTop="1" thickBot="1">
      <c r="A113" s="90"/>
      <c r="B113" s="92" t="s">
        <v>469</v>
      </c>
      <c r="C113" s="93"/>
      <c r="D113" s="93"/>
      <c r="E113" s="93"/>
      <c r="F113" s="93"/>
      <c r="G113" s="93"/>
      <c r="H113" s="93"/>
      <c r="I113" s="93"/>
      <c r="J113" s="93"/>
      <c r="K113" s="93"/>
      <c r="L113" s="93"/>
      <c r="M113" s="93"/>
      <c r="N113" s="93"/>
      <c r="O113" s="93"/>
      <c r="P113" s="93"/>
      <c r="Q113" s="93"/>
      <c r="R113" s="93"/>
      <c r="S113" s="93"/>
      <c r="T113" s="93"/>
      <c r="U113" s="93"/>
      <c r="V113" s="93"/>
      <c r="W113" s="93"/>
      <c r="X113" s="93"/>
      <c r="Y113" s="93"/>
      <c r="Z113" s="93"/>
      <c r="AA113" s="93"/>
      <c r="AB113" s="683">
        <f>IFERROR(AB112/AB108*100,0)</f>
        <v>0</v>
      </c>
      <c r="AC113" s="683"/>
      <c r="AD113" s="683"/>
      <c r="AE113" s="683"/>
      <c r="AF113" s="683"/>
      <c r="AG113" s="130" t="s">
        <v>299</v>
      </c>
    </row>
    <row r="114" spans="1:33" ht="16.350000000000001" hidden="1" customHeight="1" outlineLevel="1"/>
    <row r="115" spans="1:33" ht="16.149999999999999" hidden="1" customHeight="1" outlineLevel="1" thickBot="1">
      <c r="A115" s="177" t="s">
        <v>426</v>
      </c>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655"/>
      <c r="AB115" s="655"/>
      <c r="AC115" s="655"/>
      <c r="AD115" s="655"/>
      <c r="AE115" s="655"/>
      <c r="AF115" s="655"/>
      <c r="AG115" s="655"/>
    </row>
    <row r="116" spans="1:33" ht="16.149999999999999" hidden="1" customHeight="1" outlineLevel="1">
      <c r="A116" s="115" t="s">
        <v>516</v>
      </c>
      <c r="B116" s="56"/>
      <c r="C116" s="36"/>
      <c r="D116" s="36"/>
      <c r="E116" s="36"/>
      <c r="F116" s="36"/>
      <c r="G116" s="36"/>
      <c r="H116" s="36"/>
      <c r="I116" s="36"/>
      <c r="J116" s="36"/>
      <c r="K116" s="36"/>
      <c r="L116" s="36"/>
      <c r="M116" s="36"/>
      <c r="N116" s="36"/>
      <c r="O116" s="36"/>
      <c r="P116" s="36"/>
      <c r="Q116" s="36"/>
      <c r="R116" s="36"/>
      <c r="S116" s="36"/>
      <c r="T116" s="36"/>
      <c r="U116" s="36"/>
      <c r="V116" s="36"/>
      <c r="W116" s="36"/>
      <c r="X116" s="36"/>
      <c r="Y116" s="36"/>
      <c r="Z116" s="36"/>
      <c r="AA116" s="77"/>
      <c r="AB116" s="801">
        <f>'（別添）_計画書（歯科診療所及びⅡを算定する有床診療所）'!AB96</f>
        <v>0</v>
      </c>
      <c r="AC116" s="801"/>
      <c r="AD116" s="801"/>
      <c r="AE116" s="801"/>
      <c r="AF116" s="801"/>
      <c r="AG116" s="79" t="s">
        <v>291</v>
      </c>
    </row>
    <row r="117" spans="1:33" ht="16.149999999999999" hidden="1" customHeight="1" outlineLevel="1">
      <c r="A117" s="1" t="s">
        <v>517</v>
      </c>
      <c r="B117" s="75"/>
      <c r="C117" s="14"/>
      <c r="D117" s="14"/>
      <c r="E117" s="14"/>
      <c r="F117" s="14"/>
      <c r="G117" s="14"/>
      <c r="H117" s="14"/>
      <c r="I117" s="14"/>
      <c r="J117" s="14"/>
      <c r="K117" s="14"/>
      <c r="L117" s="14"/>
      <c r="M117" s="14"/>
      <c r="N117" s="14"/>
      <c r="O117" s="14"/>
      <c r="P117" s="14"/>
      <c r="Q117" s="14"/>
      <c r="R117" s="14"/>
      <c r="S117" s="14"/>
      <c r="T117" s="14"/>
      <c r="U117" s="14"/>
      <c r="V117" s="14"/>
      <c r="W117" s="14"/>
      <c r="X117" s="14"/>
      <c r="Y117" s="14"/>
      <c r="Z117" s="14"/>
      <c r="AA117" s="76"/>
      <c r="AB117" s="618">
        <f>'（別添）_計画書（歯科診療所及びⅡを算定する有床診療所）'!AB97</f>
        <v>0</v>
      </c>
      <c r="AC117" s="618"/>
      <c r="AD117" s="618"/>
      <c r="AE117" s="618"/>
      <c r="AF117" s="618"/>
      <c r="AG117" s="126" t="s">
        <v>270</v>
      </c>
    </row>
    <row r="118" spans="1:33" ht="16.149999999999999" hidden="1" customHeight="1" outlineLevel="1">
      <c r="A118" s="1" t="s">
        <v>518</v>
      </c>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633"/>
      <c r="AC118" s="633"/>
      <c r="AD118" s="633"/>
      <c r="AE118" s="633"/>
      <c r="AF118" s="633"/>
      <c r="AG118" s="181" t="s">
        <v>270</v>
      </c>
    </row>
    <row r="119" spans="1:33" ht="16.149999999999999" hidden="1" customHeight="1" outlineLevel="1">
      <c r="A119" s="94" t="s">
        <v>473</v>
      </c>
      <c r="B119" s="5"/>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635">
        <f>AB118-AB117</f>
        <v>0</v>
      </c>
      <c r="AC119" s="635"/>
      <c r="AD119" s="635"/>
      <c r="AE119" s="635"/>
      <c r="AF119" s="635"/>
      <c r="AG119" s="181" t="s">
        <v>270</v>
      </c>
    </row>
    <row r="120" spans="1:33" ht="16.149999999999999" hidden="1" customHeight="1" outlineLevel="1">
      <c r="A120" s="16"/>
      <c r="B120" s="89" t="s">
        <v>474</v>
      </c>
      <c r="C120" s="88"/>
      <c r="D120" s="88"/>
      <c r="E120" s="88"/>
      <c r="F120" s="88"/>
      <c r="G120" s="88"/>
      <c r="H120" s="88"/>
      <c r="I120" s="88"/>
      <c r="J120" s="88"/>
      <c r="K120" s="88"/>
      <c r="L120" s="88"/>
      <c r="M120" s="88"/>
      <c r="N120" s="88"/>
      <c r="O120" s="88"/>
      <c r="P120" s="88"/>
      <c r="Q120" s="88"/>
      <c r="R120" s="88"/>
      <c r="S120" s="88"/>
      <c r="T120" s="88"/>
      <c r="U120" s="88"/>
      <c r="V120" s="88"/>
      <c r="W120" s="88"/>
      <c r="X120" s="88"/>
      <c r="Y120" s="88"/>
      <c r="Z120" s="88"/>
      <c r="AA120" s="88"/>
      <c r="AB120" s="802"/>
      <c r="AC120" s="802"/>
      <c r="AD120" s="802"/>
      <c r="AE120" s="802"/>
      <c r="AF120" s="802"/>
      <c r="AG120" s="129" t="s">
        <v>270</v>
      </c>
    </row>
    <row r="121" spans="1:33" ht="16.350000000000001" hidden="1" customHeight="1" outlineLevel="1" thickBot="1">
      <c r="A121" s="40"/>
      <c r="B121" s="91" t="s">
        <v>475</v>
      </c>
      <c r="C121" s="88"/>
      <c r="D121" s="88"/>
      <c r="E121" s="88"/>
      <c r="F121" s="88"/>
      <c r="G121" s="88"/>
      <c r="H121" s="88"/>
      <c r="I121" s="88"/>
      <c r="J121" s="88"/>
      <c r="K121" s="88"/>
      <c r="L121" s="88"/>
      <c r="M121" s="88"/>
      <c r="N121" s="88"/>
      <c r="O121" s="88"/>
      <c r="P121" s="88"/>
      <c r="Q121" s="88"/>
      <c r="R121" s="88"/>
      <c r="S121" s="88"/>
      <c r="T121" s="88"/>
      <c r="U121" s="88"/>
      <c r="V121" s="88"/>
      <c r="W121" s="88"/>
      <c r="X121" s="88"/>
      <c r="Y121" s="88"/>
      <c r="Z121" s="88"/>
      <c r="AA121" s="88"/>
      <c r="AB121" s="803"/>
      <c r="AC121" s="803"/>
      <c r="AD121" s="803"/>
      <c r="AE121" s="803"/>
      <c r="AF121" s="803"/>
      <c r="AG121" s="129" t="s">
        <v>297</v>
      </c>
    </row>
    <row r="122" spans="1:33" ht="16.350000000000001" hidden="1" customHeight="1" outlineLevel="1" thickTop="1" thickBot="1">
      <c r="A122" s="90"/>
      <c r="B122" s="92" t="s">
        <v>476</v>
      </c>
      <c r="C122" s="93"/>
      <c r="D122" s="93"/>
      <c r="E122" s="93"/>
      <c r="F122" s="93"/>
      <c r="G122" s="93"/>
      <c r="H122" s="93"/>
      <c r="I122" s="93"/>
      <c r="J122" s="93"/>
      <c r="K122" s="93"/>
      <c r="L122" s="93"/>
      <c r="M122" s="93"/>
      <c r="N122" s="93"/>
      <c r="O122" s="93"/>
      <c r="P122" s="93"/>
      <c r="Q122" s="93"/>
      <c r="R122" s="93"/>
      <c r="S122" s="93"/>
      <c r="T122" s="93"/>
      <c r="U122" s="93"/>
      <c r="V122" s="93"/>
      <c r="W122" s="93"/>
      <c r="X122" s="93"/>
      <c r="Y122" s="93"/>
      <c r="Z122" s="93"/>
      <c r="AA122" s="93"/>
      <c r="AB122" s="683">
        <f>IFERROR(AB121/AB117*100,0)</f>
        <v>0</v>
      </c>
      <c r="AC122" s="683"/>
      <c r="AD122" s="683"/>
      <c r="AE122" s="683"/>
      <c r="AF122" s="683"/>
      <c r="AG122" s="130" t="s">
        <v>299</v>
      </c>
    </row>
    <row r="123" spans="1:33" ht="16.350000000000001" hidden="1" customHeight="1" outlineLevel="1"/>
    <row r="124" spans="1:33" ht="16.149999999999999" hidden="1" customHeight="1" outlineLevel="1" thickBot="1">
      <c r="A124" s="2" t="s">
        <v>332</v>
      </c>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655"/>
      <c r="AB124" s="655"/>
      <c r="AC124" s="655"/>
      <c r="AD124" s="655"/>
      <c r="AE124" s="655"/>
      <c r="AF124" s="655"/>
      <c r="AG124" s="655"/>
    </row>
    <row r="125" spans="1:33" ht="16.149999999999999" hidden="1" customHeight="1" outlineLevel="1">
      <c r="A125" s="172" t="s">
        <v>496</v>
      </c>
      <c r="B125" s="56"/>
      <c r="C125" s="36"/>
      <c r="D125" s="36"/>
      <c r="E125" s="36"/>
      <c r="F125" s="36"/>
      <c r="G125" s="36"/>
      <c r="H125" s="36"/>
      <c r="I125" s="36"/>
      <c r="J125" s="36"/>
      <c r="K125" s="36"/>
      <c r="L125" s="36"/>
      <c r="M125" s="36"/>
      <c r="N125" s="36"/>
      <c r="O125" s="36"/>
      <c r="P125" s="36"/>
      <c r="Q125" s="36"/>
      <c r="R125" s="36"/>
      <c r="S125" s="36"/>
      <c r="T125" s="36"/>
      <c r="U125" s="36"/>
      <c r="V125" s="36"/>
      <c r="W125" s="36"/>
      <c r="X125" s="36"/>
      <c r="Y125" s="36"/>
      <c r="Z125" s="36"/>
      <c r="AA125" s="77"/>
      <c r="AB125" s="801">
        <f>'（別添）_計画書（歯科診療所及びⅡを算定する有床診療所）'!AB105</f>
        <v>0</v>
      </c>
      <c r="AC125" s="801"/>
      <c r="AD125" s="801"/>
      <c r="AE125" s="801"/>
      <c r="AF125" s="801"/>
      <c r="AG125" s="79" t="s">
        <v>291</v>
      </c>
    </row>
    <row r="126" spans="1:33" ht="16.149999999999999" hidden="1" customHeight="1" outlineLevel="1">
      <c r="A126" s="171" t="s">
        <v>497</v>
      </c>
      <c r="B126" s="75"/>
      <c r="C126" s="14"/>
      <c r="D126" s="14"/>
      <c r="E126" s="14"/>
      <c r="F126" s="14"/>
      <c r="G126" s="14"/>
      <c r="H126" s="14"/>
      <c r="I126" s="14"/>
      <c r="J126" s="14"/>
      <c r="K126" s="14"/>
      <c r="L126" s="14"/>
      <c r="M126" s="14"/>
      <c r="N126" s="14"/>
      <c r="O126" s="14"/>
      <c r="P126" s="14"/>
      <c r="Q126" s="14"/>
      <c r="R126" s="14"/>
      <c r="S126" s="14"/>
      <c r="T126" s="14"/>
      <c r="U126" s="14"/>
      <c r="V126" s="14"/>
      <c r="W126" s="14"/>
      <c r="X126" s="14"/>
      <c r="Y126" s="14"/>
      <c r="Z126" s="14"/>
      <c r="AA126" s="76"/>
      <c r="AB126" s="618">
        <f>'（別添）_計画書（歯科診療所及びⅡを算定する有床診療所）'!AB106</f>
        <v>0</v>
      </c>
      <c r="AC126" s="618"/>
      <c r="AD126" s="618"/>
      <c r="AE126" s="618"/>
      <c r="AF126" s="618"/>
      <c r="AG126" s="126" t="s">
        <v>270</v>
      </c>
    </row>
    <row r="127" spans="1:33" ht="16.149999999999999" hidden="1" customHeight="1" outlineLevel="1">
      <c r="A127" s="1" t="s">
        <v>498</v>
      </c>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633"/>
      <c r="AC127" s="633"/>
      <c r="AD127" s="633"/>
      <c r="AE127" s="633"/>
      <c r="AF127" s="633"/>
      <c r="AG127" s="181" t="s">
        <v>270</v>
      </c>
    </row>
    <row r="128" spans="1:33" ht="16.149999999999999" hidden="1" customHeight="1" outlineLevel="1">
      <c r="A128" s="173" t="s">
        <v>477</v>
      </c>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635">
        <f>AB127-AB126</f>
        <v>0</v>
      </c>
      <c r="AC128" s="635"/>
      <c r="AD128" s="635"/>
      <c r="AE128" s="635"/>
      <c r="AF128" s="635"/>
      <c r="AG128" s="181" t="s">
        <v>270</v>
      </c>
    </row>
    <row r="129" spans="1:35" ht="16.149999999999999" hidden="1" customHeight="1" outlineLevel="1">
      <c r="A129" s="16"/>
      <c r="B129" s="89" t="s">
        <v>478</v>
      </c>
      <c r="C129" s="88"/>
      <c r="D129" s="88"/>
      <c r="E129" s="88"/>
      <c r="F129" s="88"/>
      <c r="G129" s="88"/>
      <c r="H129" s="88"/>
      <c r="I129" s="88"/>
      <c r="J129" s="88"/>
      <c r="K129" s="88"/>
      <c r="L129" s="88"/>
      <c r="M129" s="88"/>
      <c r="N129" s="88"/>
      <c r="O129" s="88"/>
      <c r="P129" s="88"/>
      <c r="Q129" s="88"/>
      <c r="R129" s="88"/>
      <c r="S129" s="88"/>
      <c r="T129" s="88"/>
      <c r="U129" s="88"/>
      <c r="V129" s="88"/>
      <c r="W129" s="88"/>
      <c r="X129" s="88"/>
      <c r="Y129" s="88"/>
      <c r="Z129" s="88"/>
      <c r="AA129" s="88"/>
      <c r="AB129" s="802"/>
      <c r="AC129" s="802"/>
      <c r="AD129" s="802"/>
      <c r="AE129" s="802"/>
      <c r="AF129" s="802"/>
      <c r="AG129" s="129" t="s">
        <v>270</v>
      </c>
    </row>
    <row r="130" spans="1:35" ht="16.149999999999999" hidden="1" customHeight="1" outlineLevel="1" thickBot="1">
      <c r="A130" s="40"/>
      <c r="B130" s="174" t="s">
        <v>479</v>
      </c>
      <c r="C130" s="88"/>
      <c r="D130" s="88"/>
      <c r="E130" s="88"/>
      <c r="F130" s="88"/>
      <c r="G130" s="88"/>
      <c r="H130" s="88"/>
      <c r="I130" s="88"/>
      <c r="J130" s="88"/>
      <c r="K130" s="88"/>
      <c r="L130" s="88"/>
      <c r="M130" s="88"/>
      <c r="N130" s="88"/>
      <c r="O130" s="88"/>
      <c r="P130" s="88"/>
      <c r="Q130" s="88"/>
      <c r="R130" s="88"/>
      <c r="S130" s="88"/>
      <c r="T130" s="88"/>
      <c r="U130" s="88"/>
      <c r="V130" s="88"/>
      <c r="W130" s="88"/>
      <c r="X130" s="88"/>
      <c r="Y130" s="88"/>
      <c r="Z130" s="88"/>
      <c r="AA130" s="88"/>
      <c r="AB130" s="803"/>
      <c r="AC130" s="803"/>
      <c r="AD130" s="803"/>
      <c r="AE130" s="803"/>
      <c r="AF130" s="803"/>
      <c r="AG130" s="129" t="s">
        <v>297</v>
      </c>
    </row>
    <row r="131" spans="1:35" ht="16.350000000000001" hidden="1" customHeight="1" outlineLevel="1" thickTop="1" thickBot="1">
      <c r="A131" s="90"/>
      <c r="B131" s="175" t="s">
        <v>480</v>
      </c>
      <c r="C131" s="93"/>
      <c r="D131" s="93"/>
      <c r="E131" s="93"/>
      <c r="F131" s="93"/>
      <c r="G131" s="93"/>
      <c r="H131" s="93"/>
      <c r="I131" s="93"/>
      <c r="J131" s="93"/>
      <c r="K131" s="93"/>
      <c r="L131" s="93"/>
      <c r="M131" s="93"/>
      <c r="N131" s="93"/>
      <c r="O131" s="93"/>
      <c r="P131" s="93"/>
      <c r="Q131" s="93"/>
      <c r="R131" s="93"/>
      <c r="S131" s="93"/>
      <c r="T131" s="93"/>
      <c r="U131" s="93"/>
      <c r="V131" s="93"/>
      <c r="W131" s="93"/>
      <c r="X131" s="93"/>
      <c r="Y131" s="93"/>
      <c r="Z131" s="93"/>
      <c r="AA131" s="93"/>
      <c r="AB131" s="683">
        <f>IFERROR(AB130/AB126*100,0)</f>
        <v>0</v>
      </c>
      <c r="AC131" s="683"/>
      <c r="AD131" s="683"/>
      <c r="AE131" s="683"/>
      <c r="AF131" s="683"/>
      <c r="AG131" s="130" t="s">
        <v>299</v>
      </c>
    </row>
    <row r="132" spans="1:35" ht="16.350000000000001" customHeight="1" collapsed="1"/>
    <row r="133" spans="1:35" ht="16.350000000000001" customHeight="1">
      <c r="A133" s="66" t="s">
        <v>340</v>
      </c>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c r="AB133" s="65"/>
      <c r="AC133" s="65"/>
      <c r="AD133" s="65"/>
      <c r="AE133" s="65"/>
      <c r="AF133" s="65"/>
      <c r="AG133" s="131"/>
    </row>
    <row r="134" spans="1:35" ht="16.149999999999999" customHeight="1" thickBot="1">
      <c r="A134" s="64" t="s">
        <v>1614</v>
      </c>
      <c r="B134" s="65"/>
      <c r="C134" s="65"/>
      <c r="D134" s="65"/>
      <c r="E134" s="65"/>
      <c r="F134" s="65"/>
      <c r="G134" s="65"/>
      <c r="H134" s="65"/>
      <c r="I134" s="65"/>
      <c r="J134" s="65"/>
      <c r="K134" s="65"/>
      <c r="L134" s="65"/>
      <c r="M134" s="65"/>
      <c r="N134" s="65"/>
      <c r="O134" s="65"/>
      <c r="P134" s="65"/>
      <c r="Q134" s="65"/>
      <c r="R134" s="65"/>
      <c r="S134" s="65"/>
      <c r="T134" s="65"/>
      <c r="U134" s="65"/>
      <c r="V134" s="65"/>
      <c r="W134" s="65"/>
      <c r="X134" s="65"/>
      <c r="Y134" s="65"/>
      <c r="Z134" s="65"/>
      <c r="AA134" s="653"/>
      <c r="AB134" s="653"/>
      <c r="AC134" s="653"/>
      <c r="AD134" s="653"/>
      <c r="AE134" s="653"/>
      <c r="AF134" s="653"/>
      <c r="AG134" s="653"/>
      <c r="AH134" s="204"/>
      <c r="AI134" s="204"/>
    </row>
    <row r="135" spans="1:35" ht="16.149999999999999" customHeight="1">
      <c r="A135" s="114" t="s">
        <v>1597</v>
      </c>
      <c r="B135" s="67"/>
      <c r="C135" s="67"/>
      <c r="D135" s="67"/>
      <c r="E135" s="67"/>
      <c r="F135" s="67"/>
      <c r="G135" s="67"/>
      <c r="H135" s="67"/>
      <c r="I135" s="67"/>
      <c r="J135" s="67"/>
      <c r="K135" s="67"/>
      <c r="L135" s="67"/>
      <c r="M135" s="67"/>
      <c r="N135" s="67"/>
      <c r="O135" s="67"/>
      <c r="P135" s="67"/>
      <c r="Q135" s="67"/>
      <c r="R135" s="67"/>
      <c r="S135" s="67"/>
      <c r="T135" s="67"/>
      <c r="U135" s="67"/>
      <c r="V135" s="67"/>
      <c r="W135" s="67"/>
      <c r="X135" s="67"/>
      <c r="Y135" s="67"/>
      <c r="Z135" s="67"/>
      <c r="AA135" s="80"/>
      <c r="AB135" s="801">
        <f>'（別添）_計画書（歯科診療所及びⅡを算定する有床診療所）'!AB115</f>
        <v>0</v>
      </c>
      <c r="AC135" s="801"/>
      <c r="AD135" s="801"/>
      <c r="AE135" s="801"/>
      <c r="AF135" s="801"/>
      <c r="AG135" s="82" t="s">
        <v>291</v>
      </c>
      <c r="AH135" s="194"/>
      <c r="AI135" s="194"/>
    </row>
    <row r="136" spans="1:35" ht="16.149999999999999" hidden="1" customHeight="1" outlineLevel="1">
      <c r="A136" s="318" t="s">
        <v>499</v>
      </c>
      <c r="B136" s="319"/>
      <c r="C136" s="319"/>
      <c r="D136" s="68"/>
      <c r="E136" s="68"/>
      <c r="F136" s="68"/>
      <c r="G136" s="68"/>
      <c r="H136" s="68"/>
      <c r="I136" s="68"/>
      <c r="J136" s="68"/>
      <c r="K136" s="68"/>
      <c r="L136" s="68"/>
      <c r="M136" s="68"/>
      <c r="N136" s="68"/>
      <c r="O136" s="68"/>
      <c r="P136" s="68"/>
      <c r="Q136" s="68"/>
      <c r="R136" s="68"/>
      <c r="S136" s="68"/>
      <c r="T136" s="68"/>
      <c r="U136" s="68"/>
      <c r="V136" s="68"/>
      <c r="W136" s="68"/>
      <c r="X136" s="68"/>
      <c r="Y136" s="68"/>
      <c r="Z136" s="68"/>
      <c r="AA136" s="81"/>
      <c r="AB136" s="618">
        <f>'（別添）_計画書（歯科診療所及びⅡを算定する有床診療所）'!AB116</f>
        <v>0</v>
      </c>
      <c r="AC136" s="618"/>
      <c r="AD136" s="618"/>
      <c r="AE136" s="618"/>
      <c r="AF136" s="618"/>
      <c r="AG136" s="120" t="s">
        <v>270</v>
      </c>
      <c r="AH136" s="194"/>
      <c r="AI136" s="194"/>
    </row>
    <row r="137" spans="1:35" ht="16.149999999999999" customHeight="1" collapsed="1">
      <c r="A137" s="103" t="s">
        <v>1598</v>
      </c>
      <c r="B137" s="68"/>
      <c r="C137" s="68"/>
      <c r="D137" s="68"/>
      <c r="E137" s="68"/>
      <c r="F137" s="68"/>
      <c r="G137" s="68"/>
      <c r="H137" s="68"/>
      <c r="I137" s="68"/>
      <c r="J137" s="68"/>
      <c r="K137" s="68"/>
      <c r="L137" s="68"/>
      <c r="M137" s="68"/>
      <c r="N137" s="68"/>
      <c r="O137" s="68"/>
      <c r="P137" s="68"/>
      <c r="Q137" s="68"/>
      <c r="R137" s="68"/>
      <c r="S137" s="68"/>
      <c r="T137" s="68"/>
      <c r="U137" s="68"/>
      <c r="V137" s="68"/>
      <c r="W137" s="68"/>
      <c r="X137" s="68"/>
      <c r="Y137" s="68"/>
      <c r="Z137" s="68"/>
      <c r="AA137" s="81"/>
      <c r="AB137" s="618">
        <f>'（別添）_計画書（歯科診療所及びⅡを算定する有床診療所）'!AB117</f>
        <v>0</v>
      </c>
      <c r="AC137" s="618"/>
      <c r="AD137" s="618"/>
      <c r="AE137" s="618"/>
      <c r="AF137" s="618"/>
      <c r="AG137" s="120" t="s">
        <v>270</v>
      </c>
    </row>
    <row r="138" spans="1:35" ht="16.149999999999999" hidden="1" customHeight="1" outlineLevel="1">
      <c r="A138" s="318" t="s">
        <v>500</v>
      </c>
      <c r="B138" s="320"/>
      <c r="C138" s="32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627"/>
      <c r="AC138" s="627"/>
      <c r="AD138" s="627"/>
      <c r="AE138" s="627"/>
      <c r="AF138" s="627"/>
      <c r="AG138" s="132" t="s">
        <v>270</v>
      </c>
    </row>
    <row r="139" spans="1:35" ht="16.149999999999999" customHeight="1" collapsed="1">
      <c r="A139" s="103" t="s">
        <v>1599</v>
      </c>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626">
        <f>205000*AB135</f>
        <v>0</v>
      </c>
      <c r="AC139" s="626"/>
      <c r="AD139" s="626"/>
      <c r="AE139" s="626"/>
      <c r="AF139" s="626"/>
      <c r="AG139" s="132" t="s">
        <v>270</v>
      </c>
    </row>
    <row r="140" spans="1:35" ht="16.149999999999999" hidden="1" customHeight="1" outlineLevel="1">
      <c r="A140" s="321" t="s">
        <v>501</v>
      </c>
      <c r="B140" s="322"/>
      <c r="C140" s="322"/>
      <c r="D140" s="65"/>
      <c r="E140" s="65"/>
      <c r="F140" s="65"/>
      <c r="G140" s="65"/>
      <c r="H140" s="65"/>
      <c r="I140" s="65"/>
      <c r="J140" s="65"/>
      <c r="K140" s="65"/>
      <c r="L140" s="65"/>
      <c r="M140" s="65"/>
      <c r="N140" s="65"/>
      <c r="O140" s="65"/>
      <c r="P140" s="65"/>
      <c r="Q140" s="65"/>
      <c r="R140" s="65"/>
      <c r="S140" s="65"/>
      <c r="T140" s="65"/>
      <c r="U140" s="65"/>
      <c r="V140" s="65"/>
      <c r="W140" s="65"/>
      <c r="X140" s="65"/>
      <c r="Y140" s="65"/>
      <c r="Z140" s="65"/>
      <c r="AA140" s="65"/>
      <c r="AB140" s="632">
        <f>AB138-AB136</f>
        <v>0</v>
      </c>
      <c r="AC140" s="632"/>
      <c r="AD140" s="632"/>
      <c r="AE140" s="632"/>
      <c r="AF140" s="632"/>
      <c r="AG140" s="132" t="s">
        <v>270</v>
      </c>
    </row>
    <row r="141" spans="1:35" ht="16.149999999999999" customHeight="1" collapsed="1">
      <c r="A141" s="107" t="s">
        <v>1600</v>
      </c>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632">
        <f>AB139-AB137</f>
        <v>0</v>
      </c>
      <c r="AC141" s="632"/>
      <c r="AD141" s="632"/>
      <c r="AE141" s="632"/>
      <c r="AF141" s="632"/>
      <c r="AG141" s="132" t="s">
        <v>270</v>
      </c>
    </row>
    <row r="142" spans="1:35" ht="16.149999999999999" customHeight="1">
      <c r="A142" s="95"/>
      <c r="B142" s="96" t="s">
        <v>1601</v>
      </c>
      <c r="C142" s="108"/>
      <c r="D142" s="108"/>
      <c r="E142" s="108"/>
      <c r="F142" s="108"/>
      <c r="G142" s="108"/>
      <c r="H142" s="108"/>
      <c r="I142" s="108"/>
      <c r="J142" s="108"/>
      <c r="K142" s="108"/>
      <c r="L142" s="108"/>
      <c r="M142" s="108"/>
      <c r="N142" s="108"/>
      <c r="O142" s="108"/>
      <c r="P142" s="108"/>
      <c r="Q142" s="108"/>
      <c r="R142" s="108"/>
      <c r="S142" s="108"/>
      <c r="T142" s="108"/>
      <c r="U142" s="108"/>
      <c r="V142" s="108"/>
      <c r="W142" s="108"/>
      <c r="X142" s="108"/>
      <c r="Y142" s="108"/>
      <c r="Z142" s="108"/>
      <c r="AA142" s="108"/>
      <c r="AB142" s="626">
        <f>1000*AB135</f>
        <v>0</v>
      </c>
      <c r="AC142" s="626"/>
      <c r="AD142" s="626"/>
      <c r="AE142" s="626"/>
      <c r="AF142" s="626"/>
      <c r="AG142" s="135" t="s">
        <v>270</v>
      </c>
    </row>
    <row r="143" spans="1:35" ht="16.149999999999999" customHeight="1" thickBot="1">
      <c r="A143" s="97"/>
      <c r="B143" s="109" t="s">
        <v>1602</v>
      </c>
      <c r="C143" s="108"/>
      <c r="D143" s="108"/>
      <c r="E143" s="108"/>
      <c r="F143" s="108"/>
      <c r="G143" s="108"/>
      <c r="H143" s="108"/>
      <c r="I143" s="108"/>
      <c r="J143" s="108"/>
      <c r="K143" s="108"/>
      <c r="L143" s="108"/>
      <c r="M143" s="108"/>
      <c r="N143" s="108"/>
      <c r="O143" s="108"/>
      <c r="P143" s="108"/>
      <c r="Q143" s="108"/>
      <c r="R143" s="108"/>
      <c r="S143" s="108"/>
      <c r="T143" s="108"/>
      <c r="U143" s="108"/>
      <c r="V143" s="108"/>
      <c r="W143" s="108"/>
      <c r="X143" s="108"/>
      <c r="Y143" s="108"/>
      <c r="Z143" s="108"/>
      <c r="AA143" s="108"/>
      <c r="AB143" s="651">
        <f>AB141-AB142</f>
        <v>0</v>
      </c>
      <c r="AC143" s="651"/>
      <c r="AD143" s="651"/>
      <c r="AE143" s="651"/>
      <c r="AF143" s="651"/>
      <c r="AG143" s="135" t="s">
        <v>297</v>
      </c>
    </row>
    <row r="144" spans="1:35" ht="16.350000000000001" customHeight="1" thickTop="1" thickBot="1">
      <c r="A144" s="98"/>
      <c r="B144" s="110" t="s">
        <v>1605</v>
      </c>
      <c r="C144" s="111"/>
      <c r="D144" s="111"/>
      <c r="E144" s="111"/>
      <c r="F144" s="111"/>
      <c r="G144" s="111"/>
      <c r="H144" s="111"/>
      <c r="I144" s="111"/>
      <c r="J144" s="111"/>
      <c r="K144" s="111"/>
      <c r="L144" s="111"/>
      <c r="M144" s="111"/>
      <c r="N144" s="111"/>
      <c r="O144" s="111"/>
      <c r="P144" s="111"/>
      <c r="Q144" s="111"/>
      <c r="R144" s="111"/>
      <c r="S144" s="111"/>
      <c r="T144" s="111"/>
      <c r="U144" s="111"/>
      <c r="V144" s="111"/>
      <c r="W144" s="111"/>
      <c r="X144" s="111"/>
      <c r="Y144" s="111"/>
      <c r="Z144" s="111"/>
      <c r="AA144" s="111"/>
      <c r="AB144" s="800">
        <f>IFERROR(AB143/AB137*100,0)</f>
        <v>0</v>
      </c>
      <c r="AC144" s="800"/>
      <c r="AD144" s="800"/>
      <c r="AE144" s="800"/>
      <c r="AF144" s="800"/>
      <c r="AG144" s="136" t="s">
        <v>299</v>
      </c>
    </row>
    <row r="145" spans="1:35" ht="16.350000000000001"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c r="AB145" s="65"/>
      <c r="AC145" s="65"/>
      <c r="AD145" s="65"/>
      <c r="AE145" s="65"/>
      <c r="AF145" s="65"/>
      <c r="AG145" s="131"/>
    </row>
    <row r="146" spans="1:35" ht="16.149999999999999" customHeight="1" thickBot="1">
      <c r="A146" s="64" t="s">
        <v>1615</v>
      </c>
      <c r="B146" s="65"/>
      <c r="C146" s="65"/>
      <c r="D146" s="65"/>
      <c r="E146" s="65"/>
      <c r="F146" s="65"/>
      <c r="G146" s="65"/>
      <c r="H146" s="65"/>
      <c r="I146" s="65"/>
      <c r="J146" s="65"/>
      <c r="K146" s="65"/>
      <c r="L146" s="65"/>
      <c r="M146" s="65"/>
      <c r="N146" s="65"/>
      <c r="O146" s="65"/>
      <c r="P146" s="65"/>
      <c r="Q146" s="65"/>
      <c r="R146" s="65"/>
      <c r="S146" s="65"/>
      <c r="T146" s="65"/>
      <c r="U146" s="65"/>
      <c r="V146" s="65"/>
      <c r="W146" s="65"/>
      <c r="X146" s="65"/>
      <c r="Y146" s="65"/>
      <c r="Z146" s="65"/>
      <c r="AA146" s="653"/>
      <c r="AB146" s="653"/>
      <c r="AC146" s="653"/>
      <c r="AD146" s="653"/>
      <c r="AE146" s="653"/>
      <c r="AF146" s="653"/>
      <c r="AG146" s="653"/>
      <c r="AH146" s="204"/>
      <c r="AI146" s="204"/>
    </row>
    <row r="147" spans="1:35" ht="16.149999999999999" customHeight="1">
      <c r="A147" s="114" t="s">
        <v>1607</v>
      </c>
      <c r="B147" s="67"/>
      <c r="C147" s="67"/>
      <c r="D147" s="67"/>
      <c r="E147" s="67"/>
      <c r="F147" s="67"/>
      <c r="G147" s="67"/>
      <c r="H147" s="67"/>
      <c r="I147" s="67"/>
      <c r="J147" s="67"/>
      <c r="K147" s="67"/>
      <c r="L147" s="67"/>
      <c r="M147" s="67"/>
      <c r="N147" s="67"/>
      <c r="O147" s="67"/>
      <c r="P147" s="67"/>
      <c r="Q147" s="67"/>
      <c r="R147" s="67"/>
      <c r="S147" s="67"/>
      <c r="T147" s="67"/>
      <c r="U147" s="67"/>
      <c r="V147" s="67"/>
      <c r="W147" s="67"/>
      <c r="X147" s="67"/>
      <c r="Y147" s="67"/>
      <c r="Z147" s="67"/>
      <c r="AA147" s="80"/>
      <c r="AB147" s="801">
        <f>'（別添）_計画書（歯科診療所及びⅡを算定する有床診療所）'!AB127</f>
        <v>0</v>
      </c>
      <c r="AC147" s="801"/>
      <c r="AD147" s="801"/>
      <c r="AE147" s="801"/>
      <c r="AF147" s="801"/>
      <c r="AG147" s="82" t="s">
        <v>291</v>
      </c>
      <c r="AH147" s="194"/>
      <c r="AI147" s="194"/>
    </row>
    <row r="148" spans="1:35" ht="16.149999999999999" hidden="1" customHeight="1" outlineLevel="1">
      <c r="A148" s="318" t="s">
        <v>502</v>
      </c>
      <c r="B148" s="319"/>
      <c r="C148" s="319"/>
      <c r="D148" s="68"/>
      <c r="E148" s="68"/>
      <c r="F148" s="68"/>
      <c r="G148" s="68"/>
      <c r="H148" s="68"/>
      <c r="I148" s="68"/>
      <c r="J148" s="68"/>
      <c r="K148" s="68"/>
      <c r="L148" s="68"/>
      <c r="M148" s="68"/>
      <c r="N148" s="68"/>
      <c r="O148" s="68"/>
      <c r="P148" s="68"/>
      <c r="Q148" s="68"/>
      <c r="R148" s="68"/>
      <c r="S148" s="68"/>
      <c r="T148" s="68"/>
      <c r="U148" s="68"/>
      <c r="V148" s="68"/>
      <c r="W148" s="68"/>
      <c r="X148" s="68"/>
      <c r="Y148" s="68"/>
      <c r="Z148" s="68"/>
      <c r="AA148" s="81"/>
      <c r="AB148" s="618">
        <f>'（別添）_計画書（歯科診療所及びⅡを算定する有床診療所）'!AB128</f>
        <v>0</v>
      </c>
      <c r="AC148" s="618"/>
      <c r="AD148" s="618"/>
      <c r="AE148" s="618"/>
      <c r="AF148" s="618"/>
      <c r="AG148" s="120" t="s">
        <v>270</v>
      </c>
      <c r="AH148" s="194"/>
      <c r="AI148" s="194"/>
    </row>
    <row r="149" spans="1:35" ht="16.149999999999999" customHeight="1" collapsed="1">
      <c r="A149" s="103" t="s">
        <v>1608</v>
      </c>
      <c r="B149" s="68"/>
      <c r="C149" s="68"/>
      <c r="D149" s="68"/>
      <c r="E149" s="68"/>
      <c r="F149" s="68"/>
      <c r="G149" s="68"/>
      <c r="H149" s="68"/>
      <c r="I149" s="68"/>
      <c r="J149" s="68"/>
      <c r="K149" s="68"/>
      <c r="L149" s="68"/>
      <c r="M149" s="68"/>
      <c r="N149" s="68"/>
      <c r="O149" s="68"/>
      <c r="P149" s="68"/>
      <c r="Q149" s="68"/>
      <c r="R149" s="68"/>
      <c r="S149" s="68"/>
      <c r="T149" s="68"/>
      <c r="U149" s="68"/>
      <c r="V149" s="68"/>
      <c r="W149" s="68"/>
      <c r="X149" s="68"/>
      <c r="Y149" s="68"/>
      <c r="Z149" s="68"/>
      <c r="AA149" s="81"/>
      <c r="AB149" s="618">
        <f>'（別添）_計画書（歯科診療所及びⅡを算定する有床診療所）'!AB129</f>
        <v>0</v>
      </c>
      <c r="AC149" s="618"/>
      <c r="AD149" s="618"/>
      <c r="AE149" s="618"/>
      <c r="AF149" s="618"/>
      <c r="AG149" s="120" t="s">
        <v>270</v>
      </c>
    </row>
    <row r="150" spans="1:35" ht="16.149999999999999" hidden="1" customHeight="1" outlineLevel="1">
      <c r="A150" s="318" t="s">
        <v>503</v>
      </c>
      <c r="B150" s="320"/>
      <c r="C150" s="32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627"/>
      <c r="AC150" s="627"/>
      <c r="AD150" s="627"/>
      <c r="AE150" s="627"/>
      <c r="AF150" s="627"/>
      <c r="AG150" s="132" t="s">
        <v>270</v>
      </c>
    </row>
    <row r="151" spans="1:35" ht="16.149999999999999" customHeight="1" collapsed="1">
      <c r="A151" s="103" t="s">
        <v>1609</v>
      </c>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626">
        <f>205000*AB147</f>
        <v>0</v>
      </c>
      <c r="AC151" s="626"/>
      <c r="AD151" s="626"/>
      <c r="AE151" s="626"/>
      <c r="AF151" s="626"/>
      <c r="AG151" s="132" t="s">
        <v>270</v>
      </c>
    </row>
    <row r="152" spans="1:35" ht="16.149999999999999" hidden="1" customHeight="1" outlineLevel="1">
      <c r="A152" s="321" t="s">
        <v>504</v>
      </c>
      <c r="B152" s="322"/>
      <c r="C152" s="322"/>
      <c r="D152" s="65"/>
      <c r="E152" s="65"/>
      <c r="F152" s="65"/>
      <c r="G152" s="65"/>
      <c r="H152" s="65"/>
      <c r="I152" s="65"/>
      <c r="J152" s="65"/>
      <c r="K152" s="65"/>
      <c r="L152" s="65"/>
      <c r="M152" s="65"/>
      <c r="N152" s="65"/>
      <c r="O152" s="65"/>
      <c r="P152" s="65"/>
      <c r="Q152" s="65"/>
      <c r="R152" s="65"/>
      <c r="S152" s="65"/>
      <c r="T152" s="65"/>
      <c r="U152" s="65"/>
      <c r="V152" s="65"/>
      <c r="W152" s="65"/>
      <c r="X152" s="65"/>
      <c r="Y152" s="65"/>
      <c r="Z152" s="65"/>
      <c r="AA152" s="65"/>
      <c r="AB152" s="632">
        <f>AB150-AB148</f>
        <v>0</v>
      </c>
      <c r="AC152" s="632"/>
      <c r="AD152" s="632"/>
      <c r="AE152" s="632"/>
      <c r="AF152" s="632"/>
      <c r="AG152" s="132" t="s">
        <v>270</v>
      </c>
    </row>
    <row r="153" spans="1:35" ht="16.149999999999999" customHeight="1" collapsed="1">
      <c r="A153" s="107" t="s">
        <v>1606</v>
      </c>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632">
        <f>AB151-AB149</f>
        <v>0</v>
      </c>
      <c r="AC153" s="632"/>
      <c r="AD153" s="632"/>
      <c r="AE153" s="632"/>
      <c r="AF153" s="632"/>
      <c r="AG153" s="132" t="s">
        <v>270</v>
      </c>
    </row>
    <row r="154" spans="1:35" ht="16.149999999999999" customHeight="1">
      <c r="A154" s="95"/>
      <c r="B154" s="96" t="s">
        <v>1603</v>
      </c>
      <c r="C154" s="108"/>
      <c r="D154" s="108"/>
      <c r="E154" s="108"/>
      <c r="F154" s="108"/>
      <c r="G154" s="108"/>
      <c r="H154" s="108"/>
      <c r="I154" s="108"/>
      <c r="J154" s="108"/>
      <c r="K154" s="108"/>
      <c r="L154" s="108"/>
      <c r="M154" s="108"/>
      <c r="N154" s="108"/>
      <c r="O154" s="108"/>
      <c r="P154" s="108"/>
      <c r="Q154" s="108"/>
      <c r="R154" s="108"/>
      <c r="S154" s="108"/>
      <c r="T154" s="108"/>
      <c r="U154" s="108"/>
      <c r="V154" s="108"/>
      <c r="W154" s="108"/>
      <c r="X154" s="108"/>
      <c r="Y154" s="108"/>
      <c r="Z154" s="108"/>
      <c r="AA154" s="108"/>
      <c r="AB154" s="626">
        <f>1000*AB147</f>
        <v>0</v>
      </c>
      <c r="AC154" s="626"/>
      <c r="AD154" s="626"/>
      <c r="AE154" s="626"/>
      <c r="AF154" s="626"/>
      <c r="AG154" s="135" t="s">
        <v>270</v>
      </c>
    </row>
    <row r="155" spans="1:35" ht="16.149999999999999" customHeight="1" thickBot="1">
      <c r="A155" s="97"/>
      <c r="B155" s="109" t="s">
        <v>1604</v>
      </c>
      <c r="C155" s="108"/>
      <c r="D155" s="108"/>
      <c r="E155" s="108"/>
      <c r="F155" s="108"/>
      <c r="G155" s="108"/>
      <c r="H155" s="108"/>
      <c r="I155" s="108"/>
      <c r="J155" s="108"/>
      <c r="K155" s="108"/>
      <c r="L155" s="108"/>
      <c r="M155" s="108"/>
      <c r="N155" s="108"/>
      <c r="O155" s="108"/>
      <c r="P155" s="108"/>
      <c r="Q155" s="108"/>
      <c r="R155" s="108"/>
      <c r="S155" s="108"/>
      <c r="T155" s="108"/>
      <c r="U155" s="108"/>
      <c r="V155" s="108"/>
      <c r="W155" s="108"/>
      <c r="X155" s="108"/>
      <c r="Y155" s="108"/>
      <c r="Z155" s="108"/>
      <c r="AA155" s="108"/>
      <c r="AB155" s="651">
        <f>AB153-AB154</f>
        <v>0</v>
      </c>
      <c r="AC155" s="651"/>
      <c r="AD155" s="651"/>
      <c r="AE155" s="651"/>
      <c r="AF155" s="651"/>
      <c r="AG155" s="135" t="s">
        <v>297</v>
      </c>
    </row>
    <row r="156" spans="1:35" ht="16.350000000000001" customHeight="1" thickTop="1" thickBot="1">
      <c r="A156" s="98"/>
      <c r="B156" s="110" t="s">
        <v>1610</v>
      </c>
      <c r="C156" s="111"/>
      <c r="D156" s="111"/>
      <c r="E156" s="111"/>
      <c r="F156" s="111"/>
      <c r="G156" s="111"/>
      <c r="H156" s="111"/>
      <c r="I156" s="111"/>
      <c r="J156" s="111"/>
      <c r="K156" s="111"/>
      <c r="L156" s="111"/>
      <c r="M156" s="111"/>
      <c r="N156" s="111"/>
      <c r="O156" s="111"/>
      <c r="P156" s="111"/>
      <c r="Q156" s="111"/>
      <c r="R156" s="111"/>
      <c r="S156" s="111"/>
      <c r="T156" s="111"/>
      <c r="U156" s="111"/>
      <c r="V156" s="111"/>
      <c r="W156" s="111"/>
      <c r="X156" s="111"/>
      <c r="Y156" s="111"/>
      <c r="Z156" s="111"/>
      <c r="AA156" s="111"/>
      <c r="AB156" s="800">
        <f>IFERROR(AB155/AB149*100,0)</f>
        <v>0</v>
      </c>
      <c r="AC156" s="800"/>
      <c r="AD156" s="800"/>
      <c r="AE156" s="800"/>
      <c r="AF156" s="800"/>
      <c r="AG156" s="136" t="s">
        <v>299</v>
      </c>
    </row>
    <row r="157" spans="1:35" ht="4.1500000000000004"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19"/>
    </row>
    <row r="158" spans="1:35" ht="14.45" customHeight="1">
      <c r="A158" s="3" t="s">
        <v>485</v>
      </c>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19"/>
    </row>
    <row r="159" spans="1:3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19"/>
    </row>
    <row r="160" spans="1:35">
      <c r="A160" s="3"/>
      <c r="B160" s="3"/>
      <c r="C160" s="3"/>
      <c r="D160" s="3" t="s">
        <v>15</v>
      </c>
      <c r="E160" s="3"/>
      <c r="F160" s="648"/>
      <c r="G160" s="648"/>
      <c r="H160" s="3" t="s">
        <v>16</v>
      </c>
      <c r="I160" s="648"/>
      <c r="J160" s="648"/>
      <c r="K160" s="3" t="s">
        <v>264</v>
      </c>
      <c r="L160" s="648"/>
      <c r="M160" s="648"/>
      <c r="N160" s="3" t="s">
        <v>18</v>
      </c>
      <c r="O160" s="3"/>
      <c r="P160" s="3"/>
      <c r="Q160" s="3" t="s">
        <v>486</v>
      </c>
      <c r="R160" s="3"/>
      <c r="S160" s="3"/>
      <c r="T160" s="3"/>
      <c r="U160" s="649"/>
      <c r="V160" s="649"/>
      <c r="W160" s="649"/>
      <c r="X160" s="649"/>
      <c r="Y160" s="649"/>
      <c r="Z160" s="649"/>
      <c r="AA160" s="649"/>
      <c r="AB160" s="649"/>
      <c r="AC160" s="649"/>
      <c r="AD160" s="649"/>
      <c r="AE160" s="649"/>
      <c r="AF160" s="649"/>
      <c r="AG160" s="19"/>
    </row>
    <row r="161" spans="1:34" ht="10.9" customHeight="1">
      <c r="A161" s="3"/>
      <c r="B161" s="3"/>
      <c r="C161" s="3"/>
      <c r="D161" s="3"/>
      <c r="E161" s="3"/>
      <c r="F161" s="19"/>
      <c r="G161" s="19"/>
      <c r="H161" s="3"/>
      <c r="I161" s="19"/>
      <c r="J161" s="19"/>
      <c r="K161" s="3"/>
      <c r="L161" s="19"/>
      <c r="M161" s="19"/>
      <c r="N161" s="3"/>
      <c r="O161" s="3"/>
      <c r="P161" s="3"/>
      <c r="Q161" s="3"/>
      <c r="R161" s="3"/>
      <c r="S161" s="3"/>
      <c r="T161" s="3"/>
      <c r="U161" s="19"/>
      <c r="V161" s="19"/>
      <c r="W161" s="19"/>
      <c r="X161" s="19"/>
      <c r="Y161" s="19"/>
      <c r="Z161" s="19"/>
      <c r="AA161" s="19"/>
      <c r="AB161" s="19"/>
      <c r="AC161" s="19"/>
      <c r="AD161" s="19"/>
      <c r="AE161" s="19"/>
      <c r="AF161" s="19"/>
      <c r="AG161" s="19"/>
    </row>
    <row r="162" spans="1:34" ht="16.899999999999999" customHeight="1">
      <c r="A162" s="3" t="s">
        <v>370</v>
      </c>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19"/>
    </row>
    <row r="163" spans="1:34" ht="15" customHeight="1">
      <c r="A163" s="124"/>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209"/>
    </row>
    <row r="164" spans="1:34" ht="15" customHeight="1">
      <c r="A164" s="124"/>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209"/>
    </row>
    <row r="165" spans="1:34" ht="15" customHeight="1">
      <c r="A165" s="124"/>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209"/>
    </row>
    <row r="166" spans="1:34" ht="15" customHeight="1">
      <c r="A166" s="124"/>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209"/>
    </row>
    <row r="167" spans="1:34" ht="15" customHeight="1">
      <c r="A167" s="124"/>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209"/>
    </row>
    <row r="168" spans="1:34" ht="15" customHeight="1">
      <c r="A168" s="124"/>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209"/>
    </row>
    <row r="169" spans="1:34" ht="15" customHeight="1">
      <c r="A169" s="124"/>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209"/>
    </row>
    <row r="170" spans="1:34" ht="15" customHeight="1">
      <c r="A170" s="124"/>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217"/>
    </row>
    <row r="171" spans="1:34" ht="15" customHeight="1">
      <c r="A171" s="124"/>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211"/>
    </row>
    <row r="172" spans="1:34" ht="15" customHeight="1">
      <c r="A172" s="124"/>
      <c r="B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211"/>
    </row>
    <row r="173" spans="1:34" ht="15" customHeight="1">
      <c r="A173" s="124"/>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211"/>
    </row>
    <row r="174" spans="1:34" ht="15" customHeight="1">
      <c r="A174" s="124"/>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218"/>
    </row>
    <row r="175" spans="1:34"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209"/>
    </row>
    <row r="176" spans="1:34"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09"/>
    </row>
    <row r="177" spans="1:34"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09"/>
    </row>
    <row r="178" spans="1:34"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18"/>
    </row>
    <row r="179" spans="1:34"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09"/>
    </row>
    <row r="180" spans="1:34"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row>
    <row r="181" spans="1:34"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row>
    <row r="182" spans="1:34" ht="15" customHeight="1">
      <c r="A182" s="101"/>
      <c r="B182" s="101"/>
      <c r="C182" s="101"/>
      <c r="D182" s="101"/>
      <c r="E182" s="101"/>
      <c r="F182" s="101"/>
      <c r="G182" s="101"/>
      <c r="H182" s="101"/>
      <c r="I182" s="101"/>
      <c r="J182" s="101"/>
      <c r="K182" s="101"/>
      <c r="L182" s="101"/>
      <c r="M182" s="101"/>
      <c r="N182" s="101"/>
      <c r="O182" s="101"/>
      <c r="P182" s="101"/>
      <c r="Q182" s="101"/>
      <c r="R182" s="101"/>
      <c r="S182" s="101"/>
      <c r="T182" s="101"/>
      <c r="U182" s="101"/>
      <c r="V182" s="101"/>
      <c r="W182" s="101"/>
      <c r="X182" s="101"/>
      <c r="Y182" s="101"/>
      <c r="Z182" s="101"/>
      <c r="AA182" s="101"/>
      <c r="AB182" s="101"/>
      <c r="AC182" s="101"/>
      <c r="AD182" s="101"/>
      <c r="AE182" s="101"/>
      <c r="AF182" s="101"/>
      <c r="AG182" s="125"/>
    </row>
    <row r="183" spans="1:34" ht="15" customHeight="1">
      <c r="A183" s="101"/>
      <c r="B183" s="101"/>
      <c r="C183" s="101"/>
      <c r="D183" s="101"/>
      <c r="E183" s="101"/>
      <c r="F183" s="101"/>
      <c r="G183" s="101"/>
      <c r="H183" s="101"/>
      <c r="I183" s="101"/>
      <c r="J183" s="101"/>
      <c r="K183" s="101"/>
      <c r="L183" s="101"/>
      <c r="M183" s="101"/>
      <c r="N183" s="101"/>
      <c r="O183" s="101"/>
      <c r="P183" s="101"/>
      <c r="Q183" s="101"/>
      <c r="R183" s="101"/>
      <c r="S183" s="101"/>
      <c r="T183" s="101"/>
      <c r="U183" s="101"/>
      <c r="V183" s="101"/>
      <c r="W183" s="101"/>
      <c r="X183" s="101"/>
      <c r="Y183" s="101"/>
      <c r="Z183" s="101"/>
      <c r="AA183" s="101"/>
      <c r="AB183" s="101"/>
      <c r="AC183" s="101"/>
      <c r="AD183" s="101"/>
      <c r="AE183" s="101"/>
      <c r="AF183" s="101"/>
      <c r="AG183" s="125"/>
    </row>
    <row r="184" spans="1:34" ht="15" customHeight="1">
      <c r="A184" s="101"/>
      <c r="B184" s="101"/>
      <c r="C184" s="101"/>
      <c r="D184" s="101"/>
      <c r="E184" s="101"/>
      <c r="F184" s="101"/>
      <c r="G184" s="101"/>
      <c r="H184" s="101"/>
      <c r="I184" s="101"/>
      <c r="J184" s="101"/>
      <c r="K184" s="101"/>
      <c r="L184" s="101"/>
      <c r="M184" s="101"/>
      <c r="N184" s="101"/>
      <c r="O184" s="101"/>
      <c r="P184" s="101"/>
      <c r="Q184" s="101"/>
      <c r="R184" s="101"/>
      <c r="S184" s="101"/>
      <c r="T184" s="101"/>
      <c r="U184" s="101"/>
      <c r="V184" s="101"/>
      <c r="W184" s="101"/>
      <c r="X184" s="101"/>
      <c r="Y184" s="101"/>
      <c r="Z184" s="101"/>
      <c r="AA184" s="101"/>
      <c r="AB184" s="101"/>
      <c r="AC184" s="101"/>
      <c r="AD184" s="101"/>
      <c r="AE184" s="101"/>
      <c r="AF184" s="101"/>
      <c r="AG184" s="125"/>
    </row>
    <row r="185" spans="1:34" ht="15" customHeight="1">
      <c r="A185" s="101"/>
      <c r="B185" s="101"/>
      <c r="C185" s="101"/>
      <c r="D185" s="101"/>
      <c r="E185" s="101"/>
      <c r="F185" s="101"/>
      <c r="G185" s="101"/>
      <c r="H185" s="101"/>
      <c r="I185" s="101"/>
      <c r="J185" s="101"/>
      <c r="K185" s="101"/>
      <c r="L185" s="101"/>
      <c r="M185" s="101"/>
      <c r="N185" s="101"/>
      <c r="O185" s="101"/>
      <c r="P185" s="101"/>
      <c r="Q185" s="101"/>
      <c r="R185" s="101"/>
      <c r="S185" s="101"/>
      <c r="T185" s="101"/>
      <c r="U185" s="101"/>
      <c r="V185" s="101"/>
      <c r="W185" s="101"/>
      <c r="X185" s="101"/>
      <c r="Y185" s="101"/>
      <c r="Z185" s="101"/>
      <c r="AA185" s="101"/>
      <c r="AB185" s="101"/>
      <c r="AC185" s="101"/>
      <c r="AD185" s="101"/>
      <c r="AE185" s="101"/>
      <c r="AF185" s="101"/>
      <c r="AG185" s="125"/>
    </row>
    <row r="186" spans="1:34" ht="15" customHeight="1">
      <c r="A186" s="101"/>
      <c r="B186" s="101"/>
      <c r="C186" s="101"/>
      <c r="D186" s="101"/>
      <c r="E186" s="101"/>
      <c r="F186" s="101"/>
      <c r="G186" s="101"/>
      <c r="H186" s="101"/>
      <c r="I186" s="101"/>
      <c r="J186" s="101"/>
      <c r="K186" s="101"/>
      <c r="L186" s="101"/>
      <c r="M186" s="101"/>
      <c r="N186" s="101"/>
      <c r="O186" s="101"/>
      <c r="P186" s="101"/>
      <c r="Q186" s="101"/>
      <c r="R186" s="101"/>
      <c r="S186" s="101"/>
      <c r="T186" s="101"/>
      <c r="U186" s="101"/>
      <c r="V186" s="101"/>
      <c r="W186" s="101"/>
      <c r="X186" s="101"/>
      <c r="Y186" s="101"/>
      <c r="Z186" s="101"/>
      <c r="AA186" s="101"/>
      <c r="AB186" s="101"/>
      <c r="AC186" s="101"/>
      <c r="AD186" s="101"/>
      <c r="AE186" s="101"/>
      <c r="AF186" s="101"/>
      <c r="AG186" s="125"/>
    </row>
    <row r="187" spans="1:34">
      <c r="A187" s="101"/>
      <c r="B187" s="101"/>
      <c r="C187" s="101"/>
      <c r="D187" s="101"/>
      <c r="E187" s="101"/>
      <c r="F187" s="101"/>
      <c r="G187" s="101"/>
      <c r="H187" s="101"/>
      <c r="I187" s="101"/>
      <c r="J187" s="101"/>
      <c r="K187" s="101"/>
      <c r="L187" s="101"/>
      <c r="M187" s="101"/>
      <c r="N187" s="101"/>
      <c r="O187" s="101"/>
      <c r="P187" s="101"/>
      <c r="Q187" s="101"/>
      <c r="R187" s="101"/>
      <c r="S187" s="101"/>
      <c r="T187" s="101"/>
      <c r="U187" s="101"/>
      <c r="V187" s="101"/>
      <c r="W187" s="101"/>
      <c r="X187" s="101"/>
      <c r="Y187" s="101"/>
      <c r="Z187" s="101"/>
      <c r="AA187" s="101"/>
      <c r="AB187" s="101"/>
      <c r="AC187" s="101"/>
      <c r="AD187" s="101"/>
      <c r="AE187" s="101"/>
      <c r="AF187" s="101"/>
      <c r="AG187" s="125"/>
    </row>
    <row r="188" spans="1:34">
      <c r="A188" s="101"/>
      <c r="B188" s="101"/>
      <c r="C188" s="101"/>
      <c r="D188" s="101"/>
      <c r="E188" s="101"/>
      <c r="F188" s="101"/>
      <c r="G188" s="101"/>
      <c r="H188" s="101"/>
      <c r="I188" s="101"/>
      <c r="J188" s="101"/>
      <c r="K188" s="101"/>
      <c r="L188" s="101"/>
      <c r="M188" s="101"/>
      <c r="N188" s="101"/>
      <c r="O188" s="101"/>
      <c r="P188" s="101"/>
      <c r="Q188" s="101"/>
      <c r="R188" s="101"/>
      <c r="S188" s="101"/>
      <c r="T188" s="101"/>
      <c r="U188" s="101"/>
      <c r="V188" s="101"/>
      <c r="W188" s="101"/>
      <c r="X188" s="101"/>
      <c r="Y188" s="101"/>
      <c r="Z188" s="101"/>
      <c r="AA188" s="101"/>
      <c r="AB188" s="101"/>
      <c r="AC188" s="101"/>
      <c r="AD188" s="101"/>
      <c r="AE188" s="101"/>
      <c r="AF188" s="101"/>
      <c r="AG188" s="125"/>
    </row>
    <row r="189" spans="1:34">
      <c r="A189" s="101"/>
      <c r="B189" s="101"/>
      <c r="C189" s="101"/>
      <c r="D189" s="101"/>
      <c r="E189" s="101"/>
      <c r="F189" s="101"/>
      <c r="G189" s="101"/>
      <c r="H189" s="101"/>
      <c r="I189" s="101"/>
      <c r="J189" s="101"/>
      <c r="K189" s="101"/>
      <c r="L189" s="101"/>
      <c r="M189" s="101"/>
      <c r="N189" s="101"/>
      <c r="O189" s="101"/>
      <c r="P189" s="101"/>
      <c r="Q189" s="101"/>
      <c r="R189" s="101"/>
      <c r="S189" s="101"/>
      <c r="T189" s="101"/>
      <c r="U189" s="101"/>
      <c r="V189" s="101"/>
      <c r="W189" s="101"/>
      <c r="X189" s="101"/>
      <c r="Y189" s="101"/>
      <c r="Z189" s="101"/>
      <c r="AA189" s="101"/>
      <c r="AB189" s="101"/>
      <c r="AC189" s="101"/>
      <c r="AD189" s="101"/>
      <c r="AE189" s="101"/>
      <c r="AF189" s="101"/>
      <c r="AG189" s="125"/>
    </row>
    <row r="190" spans="1:34">
      <c r="A190" s="101"/>
      <c r="B190" s="101"/>
      <c r="C190" s="101"/>
      <c r="D190" s="101"/>
      <c r="E190" s="101"/>
      <c r="F190" s="101"/>
      <c r="G190" s="101"/>
      <c r="H190" s="101"/>
      <c r="I190" s="101"/>
      <c r="J190" s="101"/>
      <c r="K190" s="101"/>
      <c r="L190" s="101"/>
      <c r="M190" s="101"/>
      <c r="N190" s="101"/>
      <c r="O190" s="101"/>
      <c r="P190" s="101"/>
      <c r="Q190" s="101"/>
      <c r="R190" s="101"/>
      <c r="S190" s="101"/>
      <c r="T190" s="101"/>
      <c r="U190" s="101"/>
      <c r="V190" s="101"/>
      <c r="W190" s="101"/>
      <c r="X190" s="101"/>
      <c r="Y190" s="101"/>
      <c r="Z190" s="101"/>
      <c r="AA190" s="101"/>
      <c r="AB190" s="101"/>
      <c r="AC190" s="101"/>
      <c r="AD190" s="101"/>
      <c r="AE190" s="101"/>
      <c r="AF190" s="101"/>
      <c r="AG190" s="125"/>
    </row>
    <row r="191" spans="1:34">
      <c r="A191" s="101"/>
      <c r="B191" s="101"/>
      <c r="C191" s="101"/>
      <c r="D191" s="101"/>
      <c r="E191" s="101"/>
      <c r="F191" s="101"/>
      <c r="G191" s="101"/>
      <c r="H191" s="101"/>
      <c r="I191" s="101"/>
      <c r="J191" s="101"/>
      <c r="K191" s="101"/>
      <c r="L191" s="101"/>
      <c r="M191" s="101"/>
      <c r="N191" s="101"/>
      <c r="O191" s="101"/>
      <c r="P191" s="101"/>
      <c r="Q191" s="101"/>
      <c r="R191" s="101"/>
      <c r="S191" s="101"/>
      <c r="T191" s="101"/>
      <c r="U191" s="101"/>
      <c r="V191" s="101"/>
      <c r="W191" s="101"/>
      <c r="X191" s="101"/>
      <c r="Y191" s="101"/>
      <c r="Z191" s="101"/>
      <c r="AA191" s="101"/>
      <c r="AB191" s="101"/>
      <c r="AC191" s="101"/>
      <c r="AD191" s="101"/>
      <c r="AE191" s="101"/>
      <c r="AF191" s="101"/>
      <c r="AG191" s="125"/>
    </row>
    <row r="192" spans="1:34">
      <c r="A192" s="101"/>
      <c r="B192" s="101"/>
      <c r="C192" s="101"/>
      <c r="D192" s="101"/>
      <c r="E192" s="101"/>
      <c r="F192" s="101"/>
      <c r="G192" s="101"/>
      <c r="H192" s="101"/>
      <c r="I192" s="101"/>
      <c r="J192" s="101"/>
      <c r="K192" s="101"/>
      <c r="L192" s="101"/>
      <c r="M192" s="101"/>
      <c r="N192" s="101"/>
      <c r="O192" s="101"/>
      <c r="P192" s="101"/>
      <c r="Q192" s="101"/>
      <c r="R192" s="101"/>
      <c r="S192" s="101"/>
      <c r="T192" s="101"/>
      <c r="U192" s="101"/>
      <c r="V192" s="101"/>
      <c r="W192" s="101"/>
      <c r="X192" s="101"/>
      <c r="Y192" s="101"/>
      <c r="Z192" s="101"/>
      <c r="AA192" s="101"/>
      <c r="AB192" s="101"/>
      <c r="AC192" s="101"/>
      <c r="AD192" s="101"/>
      <c r="AE192" s="101"/>
      <c r="AF192" s="101"/>
      <c r="AG192" s="125"/>
    </row>
    <row r="193" spans="1:33">
      <c r="A193" s="101"/>
      <c r="B193" s="101"/>
      <c r="C193" s="101"/>
      <c r="D193" s="101"/>
      <c r="E193" s="101"/>
      <c r="F193" s="101"/>
      <c r="G193" s="101"/>
      <c r="H193" s="101"/>
      <c r="I193" s="101"/>
      <c r="J193" s="101"/>
      <c r="K193" s="101"/>
      <c r="L193" s="101"/>
      <c r="M193" s="101"/>
      <c r="N193" s="101"/>
      <c r="O193" s="101"/>
      <c r="P193" s="101"/>
      <c r="Q193" s="101"/>
      <c r="R193" s="101"/>
      <c r="S193" s="101"/>
      <c r="T193" s="101"/>
      <c r="U193" s="101"/>
      <c r="V193" s="101"/>
      <c r="W193" s="101"/>
      <c r="X193" s="101"/>
      <c r="Y193" s="101"/>
      <c r="Z193" s="101"/>
      <c r="AA193" s="101"/>
      <c r="AB193" s="101"/>
      <c r="AC193" s="101"/>
      <c r="AD193" s="101"/>
      <c r="AE193" s="101"/>
      <c r="AF193" s="101"/>
      <c r="AG193" s="125"/>
    </row>
    <row r="194" spans="1:33">
      <c r="A194" s="101"/>
      <c r="B194" s="101"/>
      <c r="C194" s="101"/>
      <c r="D194" s="101"/>
      <c r="E194" s="101"/>
      <c r="F194" s="101"/>
      <c r="G194" s="101"/>
      <c r="H194" s="101"/>
      <c r="I194" s="101"/>
      <c r="J194" s="101"/>
      <c r="K194" s="101"/>
      <c r="L194" s="101"/>
      <c r="M194" s="101"/>
      <c r="N194" s="101"/>
      <c r="O194" s="101"/>
      <c r="P194" s="101"/>
      <c r="Q194" s="101"/>
      <c r="R194" s="101"/>
      <c r="S194" s="101"/>
      <c r="T194" s="101"/>
      <c r="U194" s="101"/>
      <c r="V194" s="101"/>
      <c r="W194" s="101"/>
      <c r="X194" s="101"/>
      <c r="Y194" s="101"/>
      <c r="Z194" s="101"/>
      <c r="AA194" s="101"/>
      <c r="AB194" s="101"/>
      <c r="AC194" s="101"/>
      <c r="AD194" s="101"/>
      <c r="AE194" s="101"/>
      <c r="AF194" s="101"/>
      <c r="AG194" s="125"/>
    </row>
    <row r="195" spans="1:33">
      <c r="A195" s="101"/>
      <c r="B195" s="101"/>
      <c r="C195" s="101"/>
      <c r="D195" s="101"/>
      <c r="E195" s="101"/>
      <c r="F195" s="101"/>
      <c r="G195" s="101"/>
      <c r="H195" s="101"/>
      <c r="I195" s="101"/>
      <c r="J195" s="101"/>
      <c r="K195" s="101"/>
      <c r="L195" s="101"/>
      <c r="M195" s="101"/>
      <c r="N195" s="101"/>
      <c r="O195" s="101"/>
      <c r="P195" s="101"/>
      <c r="Q195" s="101"/>
      <c r="R195" s="101"/>
      <c r="S195" s="101"/>
      <c r="T195" s="101"/>
      <c r="U195" s="101"/>
      <c r="V195" s="101"/>
      <c r="W195" s="101"/>
      <c r="X195" s="101"/>
      <c r="Y195" s="101"/>
      <c r="Z195" s="101"/>
      <c r="AA195" s="101"/>
      <c r="AB195" s="101"/>
      <c r="AC195" s="101"/>
      <c r="AD195" s="101"/>
      <c r="AE195" s="101"/>
      <c r="AF195" s="101"/>
      <c r="AG195" s="125"/>
    </row>
    <row r="196" spans="1:33">
      <c r="A196" s="101"/>
      <c r="B196" s="101"/>
      <c r="C196" s="101"/>
      <c r="D196" s="101"/>
      <c r="E196" s="101"/>
      <c r="F196" s="101"/>
      <c r="G196" s="101"/>
      <c r="H196" s="101"/>
      <c r="I196" s="101"/>
      <c r="J196" s="101"/>
      <c r="K196" s="101"/>
      <c r="L196" s="101"/>
      <c r="M196" s="101"/>
      <c r="N196" s="101"/>
      <c r="O196" s="101"/>
      <c r="P196" s="101"/>
      <c r="Q196" s="101"/>
      <c r="R196" s="101"/>
      <c r="S196" s="101"/>
      <c r="T196" s="101"/>
      <c r="U196" s="101"/>
      <c r="V196" s="101"/>
      <c r="W196" s="101"/>
      <c r="X196" s="101"/>
      <c r="Y196" s="101"/>
      <c r="Z196" s="101"/>
      <c r="AA196" s="101"/>
      <c r="AB196" s="101"/>
      <c r="AC196" s="101"/>
      <c r="AD196" s="101"/>
      <c r="AE196" s="101"/>
      <c r="AF196" s="101"/>
      <c r="AG196" s="125"/>
    </row>
    <row r="197" spans="1:33">
      <c r="A197" s="101"/>
      <c r="B197" s="101"/>
      <c r="C197" s="101"/>
      <c r="D197" s="101"/>
      <c r="E197" s="101"/>
      <c r="F197" s="101"/>
      <c r="G197" s="101"/>
      <c r="H197" s="101"/>
      <c r="I197" s="101"/>
      <c r="J197" s="101"/>
      <c r="K197" s="101"/>
      <c r="L197" s="101"/>
      <c r="M197" s="101"/>
      <c r="N197" s="101"/>
      <c r="O197" s="101"/>
      <c r="P197" s="101"/>
      <c r="Q197" s="101"/>
      <c r="R197" s="101"/>
      <c r="S197" s="101"/>
      <c r="T197" s="101"/>
      <c r="U197" s="101"/>
      <c r="V197" s="101"/>
      <c r="W197" s="101"/>
      <c r="X197" s="101"/>
      <c r="Y197" s="101"/>
      <c r="Z197" s="101"/>
      <c r="AA197" s="101"/>
      <c r="AB197" s="101"/>
      <c r="AC197" s="101"/>
      <c r="AD197" s="101"/>
      <c r="AE197" s="101"/>
      <c r="AF197" s="101"/>
      <c r="AG197" s="125"/>
    </row>
    <row r="198" spans="1:33">
      <c r="A198" s="101"/>
      <c r="B198" s="101"/>
      <c r="C198" s="101"/>
      <c r="D198" s="101"/>
      <c r="E198" s="101"/>
      <c r="F198" s="101"/>
      <c r="G198" s="101"/>
      <c r="H198" s="101"/>
      <c r="I198" s="101"/>
      <c r="J198" s="101"/>
      <c r="K198" s="101"/>
      <c r="L198" s="101"/>
      <c r="M198" s="101"/>
      <c r="N198" s="101"/>
      <c r="O198" s="101"/>
      <c r="P198" s="101"/>
      <c r="Q198" s="101"/>
      <c r="R198" s="101"/>
      <c r="S198" s="101"/>
      <c r="T198" s="101"/>
      <c r="U198" s="101"/>
      <c r="V198" s="101"/>
      <c r="W198" s="101"/>
      <c r="X198" s="101"/>
      <c r="Y198" s="101"/>
      <c r="Z198" s="101"/>
      <c r="AA198" s="101"/>
      <c r="AB198" s="101"/>
      <c r="AC198" s="101"/>
      <c r="AD198" s="101"/>
      <c r="AE198" s="101"/>
      <c r="AF198" s="101"/>
      <c r="AG198" s="125"/>
    </row>
    <row r="199" spans="1:33">
      <c r="A199" s="101"/>
      <c r="B199" s="101"/>
      <c r="C199" s="101"/>
      <c r="D199" s="101"/>
      <c r="E199" s="101"/>
      <c r="F199" s="101"/>
      <c r="G199" s="101"/>
      <c r="H199" s="101"/>
      <c r="I199" s="101"/>
      <c r="J199" s="101"/>
      <c r="K199" s="101"/>
      <c r="L199" s="101"/>
      <c r="M199" s="101"/>
      <c r="N199" s="101"/>
      <c r="O199" s="101"/>
      <c r="P199" s="101"/>
      <c r="Q199" s="101"/>
      <c r="R199" s="101"/>
      <c r="S199" s="101"/>
      <c r="T199" s="101"/>
      <c r="U199" s="101"/>
      <c r="V199" s="101"/>
      <c r="W199" s="101"/>
      <c r="X199" s="101"/>
      <c r="Y199" s="101"/>
      <c r="Z199" s="101"/>
      <c r="AA199" s="101"/>
      <c r="AB199" s="101"/>
      <c r="AC199" s="101"/>
      <c r="AD199" s="101"/>
      <c r="AE199" s="101"/>
      <c r="AF199" s="101"/>
      <c r="AG199" s="125"/>
    </row>
    <row r="200" spans="1:33">
      <c r="A200" s="101"/>
      <c r="B200" s="101"/>
      <c r="C200" s="101"/>
      <c r="D200" s="101"/>
      <c r="E200" s="101"/>
      <c r="F200" s="101"/>
      <c r="G200" s="101"/>
      <c r="H200" s="101"/>
      <c r="I200" s="101"/>
      <c r="J200" s="101"/>
      <c r="K200" s="101"/>
      <c r="L200" s="101"/>
      <c r="M200" s="101"/>
      <c r="N200" s="101"/>
      <c r="O200" s="101"/>
      <c r="P200" s="101"/>
      <c r="Q200" s="101"/>
      <c r="R200" s="101"/>
      <c r="S200" s="101"/>
      <c r="T200" s="101"/>
      <c r="U200" s="101"/>
      <c r="V200" s="101"/>
      <c r="W200" s="101"/>
      <c r="X200" s="101"/>
      <c r="Y200" s="101"/>
      <c r="Z200" s="101"/>
      <c r="AA200" s="101"/>
      <c r="AB200" s="101"/>
      <c r="AC200" s="101"/>
      <c r="AD200" s="101"/>
      <c r="AE200" s="101"/>
      <c r="AF200" s="101"/>
      <c r="AG200" s="125"/>
    </row>
    <row r="201" spans="1:33">
      <c r="A201" s="101"/>
      <c r="B201" s="101"/>
      <c r="C201" s="101"/>
      <c r="D201" s="101"/>
      <c r="E201" s="101"/>
      <c r="F201" s="101"/>
      <c r="G201" s="101"/>
      <c r="H201" s="101"/>
      <c r="I201" s="101"/>
      <c r="J201" s="101"/>
      <c r="K201" s="101"/>
      <c r="L201" s="101"/>
      <c r="M201" s="101"/>
      <c r="N201" s="101"/>
      <c r="O201" s="101"/>
      <c r="P201" s="101"/>
      <c r="Q201" s="101"/>
      <c r="R201" s="101"/>
      <c r="S201" s="101"/>
      <c r="T201" s="101"/>
      <c r="U201" s="101"/>
      <c r="V201" s="101"/>
      <c r="W201" s="101"/>
      <c r="X201" s="101"/>
      <c r="Y201" s="101"/>
      <c r="Z201" s="101"/>
      <c r="AA201" s="101"/>
      <c r="AB201" s="101"/>
      <c r="AC201" s="101"/>
      <c r="AD201" s="101"/>
      <c r="AE201" s="101"/>
      <c r="AF201" s="101"/>
      <c r="AG201" s="125"/>
    </row>
    <row r="202" spans="1:33">
      <c r="A202" s="101"/>
      <c r="B202" s="101"/>
      <c r="C202" s="101"/>
      <c r="D202" s="101"/>
      <c r="E202" s="101"/>
      <c r="F202" s="101"/>
      <c r="G202" s="101"/>
      <c r="H202" s="101"/>
      <c r="I202" s="101"/>
      <c r="J202" s="101"/>
      <c r="K202" s="101"/>
      <c r="L202" s="101"/>
      <c r="M202" s="101"/>
      <c r="N202" s="101"/>
      <c r="O202" s="101"/>
      <c r="P202" s="101"/>
      <c r="Q202" s="101"/>
      <c r="R202" s="101"/>
      <c r="S202" s="101"/>
      <c r="T202" s="101"/>
      <c r="U202" s="101"/>
      <c r="V202" s="101"/>
      <c r="W202" s="101"/>
      <c r="X202" s="101"/>
      <c r="Y202" s="101"/>
      <c r="Z202" s="101"/>
      <c r="AA202" s="101"/>
      <c r="AB202" s="101"/>
      <c r="AC202" s="101"/>
      <c r="AD202" s="101"/>
      <c r="AE202" s="101"/>
      <c r="AF202" s="101"/>
      <c r="AG202" s="125"/>
    </row>
  </sheetData>
  <mergeCells count="204">
    <mergeCell ref="B9:C9"/>
    <mergeCell ref="D9:Z9"/>
    <mergeCell ref="B12:D12"/>
    <mergeCell ref="E12:F12"/>
    <mergeCell ref="H12:I12"/>
    <mergeCell ref="O12:P12"/>
    <mergeCell ref="R12:S12"/>
    <mergeCell ref="V12:Y12"/>
    <mergeCell ref="A2:S2"/>
    <mergeCell ref="T2:U2"/>
    <mergeCell ref="S4:W4"/>
    <mergeCell ref="X4:AG4"/>
    <mergeCell ref="X5:AG5"/>
    <mergeCell ref="B8:C8"/>
    <mergeCell ref="D8:Z8"/>
    <mergeCell ref="X18:Y18"/>
    <mergeCell ref="R20:X20"/>
    <mergeCell ref="AC20:AF20"/>
    <mergeCell ref="B21:R21"/>
    <mergeCell ref="S21:Y21"/>
    <mergeCell ref="Z21:AC21"/>
    <mergeCell ref="AD21:AG21"/>
    <mergeCell ref="B15:D15"/>
    <mergeCell ref="E15:F15"/>
    <mergeCell ref="H15:I15"/>
    <mergeCell ref="O15:P15"/>
    <mergeCell ref="R15:S15"/>
    <mergeCell ref="V15:Y15"/>
    <mergeCell ref="X17:Y17"/>
    <mergeCell ref="AD22:AF22"/>
    <mergeCell ref="D23:E23"/>
    <mergeCell ref="G23:H23"/>
    <mergeCell ref="M23:N23"/>
    <mergeCell ref="P23:Q23"/>
    <mergeCell ref="S23:Y23"/>
    <mergeCell ref="Z23:AB23"/>
    <mergeCell ref="AD23:AF23"/>
    <mergeCell ref="D22:E22"/>
    <mergeCell ref="G22:H22"/>
    <mergeCell ref="M22:N22"/>
    <mergeCell ref="P22:Q22"/>
    <mergeCell ref="S22:Y22"/>
    <mergeCell ref="Z22:AB22"/>
    <mergeCell ref="AD24:AF24"/>
    <mergeCell ref="D25:E25"/>
    <mergeCell ref="G25:H25"/>
    <mergeCell ref="M25:N25"/>
    <mergeCell ref="P25:Q25"/>
    <mergeCell ref="S25:Y25"/>
    <mergeCell ref="Z25:AB25"/>
    <mergeCell ref="AD25:AF25"/>
    <mergeCell ref="D24:E24"/>
    <mergeCell ref="G24:H24"/>
    <mergeCell ref="M24:N24"/>
    <mergeCell ref="P24:Q24"/>
    <mergeCell ref="S24:Y24"/>
    <mergeCell ref="Z24:AB24"/>
    <mergeCell ref="D29:E29"/>
    <mergeCell ref="G29:H29"/>
    <mergeCell ref="M29:N29"/>
    <mergeCell ref="P29:Q29"/>
    <mergeCell ref="S29:X29"/>
    <mergeCell ref="Z29:AF29"/>
    <mergeCell ref="AC26:AF26"/>
    <mergeCell ref="B27:R27"/>
    <mergeCell ref="S27:Y27"/>
    <mergeCell ref="Z27:AG27"/>
    <mergeCell ref="D28:E28"/>
    <mergeCell ref="G28:H28"/>
    <mergeCell ref="M28:N28"/>
    <mergeCell ref="P28:Q28"/>
    <mergeCell ref="S28:X28"/>
    <mergeCell ref="Z28:AF28"/>
    <mergeCell ref="D31:E31"/>
    <mergeCell ref="G31:H31"/>
    <mergeCell ref="M31:N31"/>
    <mergeCell ref="P31:Q31"/>
    <mergeCell ref="S31:X31"/>
    <mergeCell ref="Z31:AF31"/>
    <mergeCell ref="D30:E30"/>
    <mergeCell ref="G30:H30"/>
    <mergeCell ref="M30:N30"/>
    <mergeCell ref="P30:Q30"/>
    <mergeCell ref="S30:X30"/>
    <mergeCell ref="Z30:AF30"/>
    <mergeCell ref="D35:E35"/>
    <mergeCell ref="G35:H35"/>
    <mergeCell ref="M35:N35"/>
    <mergeCell ref="P35:Q35"/>
    <mergeCell ref="S35:X35"/>
    <mergeCell ref="Z35:AF35"/>
    <mergeCell ref="B32:R32"/>
    <mergeCell ref="S32:X32"/>
    <mergeCell ref="Z32:AF32"/>
    <mergeCell ref="AC33:AF33"/>
    <mergeCell ref="B34:R34"/>
    <mergeCell ref="S34:Y34"/>
    <mergeCell ref="Z34:AG34"/>
    <mergeCell ref="D37:E37"/>
    <mergeCell ref="G37:H37"/>
    <mergeCell ref="M37:N37"/>
    <mergeCell ref="P37:Q37"/>
    <mergeCell ref="S37:X37"/>
    <mergeCell ref="Z37:AF37"/>
    <mergeCell ref="D36:E36"/>
    <mergeCell ref="G36:H36"/>
    <mergeCell ref="M36:N36"/>
    <mergeCell ref="P36:Q36"/>
    <mergeCell ref="S36:X36"/>
    <mergeCell ref="Z36:AF36"/>
    <mergeCell ref="Z39:AF39"/>
    <mergeCell ref="Z40:AF40"/>
    <mergeCell ref="B41:Y41"/>
    <mergeCell ref="Z41:AF41"/>
    <mergeCell ref="AB59:AF59"/>
    <mergeCell ref="AB60:AF60"/>
    <mergeCell ref="D38:E38"/>
    <mergeCell ref="G38:H38"/>
    <mergeCell ref="M38:N38"/>
    <mergeCell ref="P38:Q38"/>
    <mergeCell ref="S38:X38"/>
    <mergeCell ref="Z38:AF38"/>
    <mergeCell ref="AB43:AF43"/>
    <mergeCell ref="AB44:AF44"/>
    <mergeCell ref="AB46:AF46"/>
    <mergeCell ref="AB49:AF49"/>
    <mergeCell ref="AB50:AF50"/>
    <mergeCell ref="AB53:AF53"/>
    <mergeCell ref="A54:AA54"/>
    <mergeCell ref="AB54:AF54"/>
    <mergeCell ref="AB55:AF55"/>
    <mergeCell ref="AB67:AF67"/>
    <mergeCell ref="AB68:AF68"/>
    <mergeCell ref="AB89:AF89"/>
    <mergeCell ref="AB90:AF90"/>
    <mergeCell ref="AB91:AF91"/>
    <mergeCell ref="AB92:AF92"/>
    <mergeCell ref="AB61:AF61"/>
    <mergeCell ref="AB62:AF62"/>
    <mergeCell ref="AB63:AF63"/>
    <mergeCell ref="AB64:AF64"/>
    <mergeCell ref="AB65:AF65"/>
    <mergeCell ref="AB66:AF66"/>
    <mergeCell ref="AB100:AF100"/>
    <mergeCell ref="AB101:AF101"/>
    <mergeCell ref="AB102:AF102"/>
    <mergeCell ref="AB103:AF103"/>
    <mergeCell ref="AB104:AF104"/>
    <mergeCell ref="AA106:AG106"/>
    <mergeCell ref="AB93:AF93"/>
    <mergeCell ref="AB94:AF94"/>
    <mergeCell ref="AB95:AF95"/>
    <mergeCell ref="AA97:AG97"/>
    <mergeCell ref="AB98:AF98"/>
    <mergeCell ref="AB99:AF99"/>
    <mergeCell ref="AB113:AF113"/>
    <mergeCell ref="AA115:AG115"/>
    <mergeCell ref="AB116:AF116"/>
    <mergeCell ref="AB117:AF117"/>
    <mergeCell ref="AB118:AF118"/>
    <mergeCell ref="AB119:AF119"/>
    <mergeCell ref="AB107:AF107"/>
    <mergeCell ref="AB108:AF108"/>
    <mergeCell ref="AB109:AF109"/>
    <mergeCell ref="AB110:AF110"/>
    <mergeCell ref="AB111:AF111"/>
    <mergeCell ref="AB112:AF112"/>
    <mergeCell ref="AB127:AF127"/>
    <mergeCell ref="AB128:AF128"/>
    <mergeCell ref="AB129:AF129"/>
    <mergeCell ref="AB130:AF130"/>
    <mergeCell ref="AB131:AF131"/>
    <mergeCell ref="AA134:AG134"/>
    <mergeCell ref="AB120:AF120"/>
    <mergeCell ref="AB121:AF121"/>
    <mergeCell ref="AB122:AF122"/>
    <mergeCell ref="AA124:AG124"/>
    <mergeCell ref="AB125:AF125"/>
    <mergeCell ref="AB126:AF126"/>
    <mergeCell ref="AB141:AF141"/>
    <mergeCell ref="AB142:AF142"/>
    <mergeCell ref="AB143:AF143"/>
    <mergeCell ref="AB144:AF144"/>
    <mergeCell ref="AA146:AG146"/>
    <mergeCell ref="AB147:AF147"/>
    <mergeCell ref="AB135:AF135"/>
    <mergeCell ref="AB136:AF136"/>
    <mergeCell ref="AB137:AF137"/>
    <mergeCell ref="AB138:AF138"/>
    <mergeCell ref="AB139:AF139"/>
    <mergeCell ref="AB140:AF140"/>
    <mergeCell ref="AB154:AF154"/>
    <mergeCell ref="AB155:AF155"/>
    <mergeCell ref="AB156:AF156"/>
    <mergeCell ref="F160:G160"/>
    <mergeCell ref="I160:J160"/>
    <mergeCell ref="L160:M160"/>
    <mergeCell ref="U160:AF160"/>
    <mergeCell ref="AB148:AF148"/>
    <mergeCell ref="AB149:AF149"/>
    <mergeCell ref="AB150:AF150"/>
    <mergeCell ref="AB151:AF151"/>
    <mergeCell ref="AB152:AF152"/>
    <mergeCell ref="AB153:AF153"/>
  </mergeCells>
  <phoneticPr fontId="1"/>
  <conditionalFormatting sqref="A19:AG41">
    <cfRule type="expression" dxfId="6" priority="6">
      <formula>$AH$18=FALSE</formula>
    </cfRule>
  </conditionalFormatting>
  <conditionalFormatting sqref="AA69:AE70">
    <cfRule type="containsText" dxfId="5" priority="10" operator="containsText" text="問題あり">
      <formula>NOT(ISERROR(SEARCH("問題あり",AA69)))</formula>
    </cfRule>
  </conditionalFormatting>
  <conditionalFormatting sqref="AA79:AE87">
    <cfRule type="containsText" dxfId="4" priority="1" operator="containsText" text="問題あり">
      <formula>NOT(ISERROR(SEARCH("問題あり",AA79)))</formula>
    </cfRule>
  </conditionalFormatting>
  <conditionalFormatting sqref="AB55:AF56">
    <cfRule type="containsText" dxfId="3" priority="5" operator="containsText" text="問題あり">
      <formula>NOT(ISERROR(SEARCH("問題あり",AB55)))</formula>
    </cfRule>
  </conditionalFormatting>
  <conditionalFormatting sqref="AB68:AF68 BN80:BR86">
    <cfRule type="containsText" dxfId="2" priority="11" operator="containsText" text="問題あり">
      <formula>NOT(ISERROR(SEARCH("問題あり",AB68)))</formula>
    </cfRule>
  </conditionalFormatting>
  <conditionalFormatting sqref="AB71:AF78">
    <cfRule type="containsText" dxfId="1" priority="4" operator="containsText" text="問題あり">
      <formula>NOT(ISERROR(SEARCH("問題あり",AB71)))</formula>
    </cfRule>
  </conditionalFormatting>
  <conditionalFormatting sqref="BO76:BS79 BO88:BS92">
    <cfRule type="containsText" dxfId="0" priority="8" operator="containsText" text="問題あり">
      <formula>NOT(ISERROR(SEARCH("問題あり",BO76)))</formula>
    </cfRule>
  </conditionalFormatting>
  <dataValidations count="1">
    <dataValidation type="list" allowBlank="1" showInputMessage="1" showErrorMessage="1" sqref="R20" xr:uid="{7325AC0F-6A69-4C73-AF47-613779F5E2DA}">
      <formula1>"選択してください,看護職員処遇改善加算1,看護職員処遇改善加算2,看護職員処遇改善加算3"</formula1>
    </dataValidation>
  </dataValidations>
  <pageMargins left="0.25" right="0.25" top="0.75" bottom="0.75" header="0.3" footer="0.3"/>
  <pageSetup paperSize="9" scale="79" fitToHeight="0" orientation="portrait" r:id="rId1"/>
  <rowBreaks count="1" manualBreakCount="1">
    <brk id="56"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55301" r:id="rId4" name="Check Box 5">
              <controlPr defaultSize="0" autoFill="0" autoLine="0" autoPict="0">
                <anchor moveWithCells="1">
                  <from>
                    <xdr:col>29</xdr:col>
                    <xdr:colOff>66675</xdr:colOff>
                    <xdr:row>52</xdr:row>
                    <xdr:rowOff>171450</xdr:rowOff>
                  </from>
                  <to>
                    <xdr:col>32</xdr:col>
                    <xdr:colOff>171450</xdr:colOff>
                    <xdr:row>54</xdr:row>
                    <xdr:rowOff>38100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99FBD0BB-B42C-41FE-B9A3-DC1BA92E7374}">
          <x14:formula1>
            <xm:f>'リスト（外来）'!$C$15:$C$22</xm:f>
          </x14:formula1>
          <xm:sqref>S22:Y25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8A827D-20A6-4F85-8C7D-D973E1ECEF1D}">
  <sheetPr codeName="Sheet9">
    <tabColor rgb="FFFF7C80"/>
  </sheetPr>
  <dimension ref="A1:AN129"/>
  <sheetViews>
    <sheetView showGridLines="0" workbookViewId="0"/>
  </sheetViews>
  <sheetFormatPr defaultRowHeight="18.75" outlineLevelCol="1"/>
  <cols>
    <col min="1" max="5" width="4.125" style="34" customWidth="1"/>
    <col min="6" max="6" width="4.125" style="121" customWidth="1"/>
    <col min="7" max="33" width="4.125" style="34" customWidth="1"/>
    <col min="34" max="35" width="4.625" style="34" customWidth="1"/>
    <col min="36" max="36" width="4.625" style="34" hidden="1" customWidth="1" outlineLevel="1"/>
    <col min="37" max="37" width="7.25" style="274" hidden="1" customWidth="1" outlineLevel="1"/>
    <col min="38" max="39" width="9" style="274" hidden="1" customWidth="1" outlineLevel="1"/>
    <col min="40" max="40" width="9" style="191" collapsed="1"/>
    <col min="41" max="16384" width="9" style="191"/>
  </cols>
  <sheetData>
    <row r="1" spans="1:39">
      <c r="A1" s="34" t="s">
        <v>519</v>
      </c>
    </row>
    <row r="3" spans="1:39">
      <c r="A3" s="857" t="s">
        <v>520</v>
      </c>
      <c r="B3" s="857"/>
      <c r="C3" s="857"/>
      <c r="D3" s="857"/>
      <c r="E3" s="857"/>
      <c r="F3" s="857"/>
      <c r="G3" s="857"/>
      <c r="H3" s="857"/>
      <c r="I3" s="857"/>
      <c r="J3" s="857"/>
      <c r="K3" s="857"/>
      <c r="L3" s="857"/>
      <c r="M3" s="857"/>
      <c r="N3" s="857"/>
      <c r="O3" s="857"/>
      <c r="P3" s="857"/>
      <c r="Q3" s="857"/>
      <c r="R3" s="857"/>
      <c r="S3" s="857"/>
      <c r="T3" s="857"/>
      <c r="U3" s="857"/>
      <c r="V3" s="857"/>
      <c r="W3" s="857"/>
      <c r="X3" s="857"/>
      <c r="Y3" s="857"/>
      <c r="Z3" s="857"/>
      <c r="AA3" s="857"/>
      <c r="AB3" s="857"/>
      <c r="AC3" s="857"/>
      <c r="AD3" s="857"/>
      <c r="AE3" s="857"/>
      <c r="AF3" s="857"/>
      <c r="AG3" s="857"/>
      <c r="AH3" s="857"/>
      <c r="AI3" s="857"/>
      <c r="AJ3" s="857"/>
    </row>
    <row r="4" spans="1:39">
      <c r="A4" s="122"/>
      <c r="B4" s="122"/>
      <c r="C4" s="122"/>
      <c r="D4" s="122"/>
      <c r="E4" s="122"/>
      <c r="G4" s="122"/>
      <c r="H4" s="122"/>
      <c r="I4" s="122"/>
    </row>
    <row r="5" spans="1:39">
      <c r="A5" s="35" t="s">
        <v>28</v>
      </c>
      <c r="B5" s="569" t="s">
        <v>29</v>
      </c>
      <c r="C5" s="569"/>
      <c r="D5" s="569"/>
      <c r="E5" s="569"/>
      <c r="F5" s="569"/>
      <c r="G5" s="569"/>
      <c r="H5" s="593" t="str">
        <f>IF(別添2!E6=0,"",別添2!E6)</f>
        <v/>
      </c>
      <c r="I5" s="593"/>
      <c r="J5" s="593"/>
      <c r="K5" s="593"/>
      <c r="L5" s="593"/>
      <c r="M5" s="593"/>
      <c r="N5" s="593"/>
      <c r="O5" s="593"/>
      <c r="P5" s="593"/>
      <c r="Q5" s="593"/>
      <c r="R5" s="593"/>
      <c r="S5" s="593"/>
      <c r="T5" s="593"/>
    </row>
    <row r="6" spans="1:39">
      <c r="B6" s="569" t="s">
        <v>30</v>
      </c>
      <c r="C6" s="569"/>
      <c r="D6" s="569"/>
      <c r="E6" s="569"/>
      <c r="F6" s="569"/>
      <c r="G6" s="569"/>
      <c r="H6" s="571" t="str">
        <f>IF(別添2!H27=0,"",別添2!H27)</f>
        <v/>
      </c>
      <c r="I6" s="571"/>
      <c r="J6" s="571"/>
      <c r="K6" s="571"/>
      <c r="L6" s="571"/>
      <c r="M6" s="571"/>
      <c r="N6" s="571"/>
      <c r="O6" s="571"/>
      <c r="P6" s="571"/>
      <c r="Q6" s="571"/>
      <c r="R6" s="571"/>
      <c r="S6" s="571"/>
      <c r="T6" s="571"/>
    </row>
    <row r="7" spans="1:39">
      <c r="A7" s="35"/>
      <c r="B7" s="121"/>
      <c r="D7" s="122"/>
      <c r="E7" s="122"/>
      <c r="G7" s="122"/>
      <c r="H7" s="122"/>
      <c r="I7" s="122"/>
      <c r="J7" s="122"/>
      <c r="K7" s="122"/>
      <c r="L7" s="122"/>
      <c r="M7" s="122"/>
      <c r="N7" s="122"/>
      <c r="O7" s="122"/>
      <c r="P7" s="122"/>
      <c r="Q7" s="122"/>
      <c r="R7" s="122"/>
      <c r="S7" s="122"/>
    </row>
    <row r="8" spans="1:39">
      <c r="A8" s="35" t="s">
        <v>31</v>
      </c>
      <c r="B8" s="121" t="s">
        <v>521</v>
      </c>
      <c r="C8" s="122"/>
      <c r="D8" s="122"/>
      <c r="E8" s="122"/>
      <c r="H8" s="122"/>
      <c r="I8" s="122"/>
      <c r="J8" s="122"/>
      <c r="K8" s="122"/>
      <c r="L8" s="122"/>
      <c r="M8" s="122"/>
      <c r="N8" s="122"/>
      <c r="O8" s="122"/>
      <c r="P8" s="122"/>
      <c r="Q8" s="122"/>
      <c r="R8" s="122"/>
      <c r="S8" s="122"/>
      <c r="AL8" s="122" t="s">
        <v>17</v>
      </c>
      <c r="AM8" s="274" t="s">
        <v>1511</v>
      </c>
    </row>
    <row r="9" spans="1:39">
      <c r="A9" s="35"/>
      <c r="B9" s="121"/>
      <c r="C9" s="121" t="s">
        <v>1510</v>
      </c>
      <c r="D9" s="122"/>
      <c r="E9" s="122"/>
      <c r="H9" s="596"/>
      <c r="I9" s="596"/>
      <c r="J9" s="122" t="s">
        <v>17</v>
      </c>
      <c r="L9" s="122"/>
      <c r="M9" s="122"/>
      <c r="N9" s="122"/>
      <c r="O9" s="122"/>
      <c r="P9" s="122"/>
      <c r="Q9" s="122"/>
      <c r="R9" s="122"/>
      <c r="S9" s="122"/>
      <c r="AK9" s="275" t="str">
        <f>IFERROR(VLOOKUP(H9,AL9:AM21,2,FALSE),"")</f>
        <v/>
      </c>
      <c r="AL9" s="34">
        <v>1</v>
      </c>
      <c r="AM9" s="274">
        <v>4</v>
      </c>
    </row>
    <row r="10" spans="1:39">
      <c r="A10" s="35"/>
      <c r="B10" s="122"/>
      <c r="C10" s="122"/>
      <c r="D10" s="122"/>
      <c r="E10" s="122"/>
      <c r="F10" s="273"/>
      <c r="G10" s="121"/>
      <c r="H10" s="122"/>
      <c r="I10" s="122"/>
      <c r="J10" s="122"/>
      <c r="K10" s="183"/>
      <c r="L10" s="122"/>
      <c r="M10" s="122"/>
      <c r="N10" s="183"/>
      <c r="O10" s="122"/>
      <c r="P10" s="122"/>
      <c r="Q10" s="183"/>
      <c r="R10" s="122"/>
      <c r="S10" s="122"/>
      <c r="T10" s="183"/>
      <c r="U10" s="122"/>
      <c r="V10" s="122"/>
      <c r="W10" s="122"/>
      <c r="X10" s="121"/>
      <c r="Y10" s="121"/>
      <c r="AJ10" s="191"/>
      <c r="AL10" s="34">
        <v>2</v>
      </c>
      <c r="AM10" s="274">
        <v>4</v>
      </c>
    </row>
    <row r="11" spans="1:39" s="44" customFormat="1" ht="17.25">
      <c r="A11" s="47" t="s">
        <v>522</v>
      </c>
      <c r="B11" s="44" t="s">
        <v>91</v>
      </c>
      <c r="E11" s="43"/>
      <c r="F11" s="45"/>
      <c r="G11" s="43"/>
      <c r="H11" s="43"/>
      <c r="I11" s="43"/>
      <c r="J11" s="43"/>
      <c r="K11" s="43"/>
      <c r="L11" s="176"/>
      <c r="M11" s="43"/>
      <c r="N11" s="43"/>
      <c r="O11" s="43"/>
      <c r="P11" s="43"/>
      <c r="Q11" s="43"/>
      <c r="R11" s="43"/>
      <c r="S11" s="43"/>
      <c r="AK11" s="122"/>
      <c r="AL11" s="34">
        <v>3</v>
      </c>
      <c r="AM11" s="34">
        <v>1</v>
      </c>
    </row>
    <row r="12" spans="1:39" s="44" customFormat="1" ht="17.25">
      <c r="A12" s="47"/>
      <c r="B12" s="44" t="s">
        <v>92</v>
      </c>
      <c r="E12" s="43"/>
      <c r="F12" s="45"/>
      <c r="G12" s="43"/>
      <c r="H12" s="43"/>
      <c r="I12" s="43"/>
      <c r="J12" s="43"/>
      <c r="K12" s="43"/>
      <c r="L12" s="176"/>
      <c r="M12" s="43"/>
      <c r="N12" s="43"/>
      <c r="O12" s="43"/>
      <c r="P12" s="43"/>
      <c r="Q12" s="43"/>
      <c r="R12" s="43"/>
      <c r="S12" s="43"/>
      <c r="AK12" s="122"/>
      <c r="AL12" s="34">
        <v>4</v>
      </c>
      <c r="AM12" s="34">
        <v>1</v>
      </c>
    </row>
    <row r="13" spans="1:39">
      <c r="A13" s="35"/>
      <c r="B13" s="44" t="s">
        <v>93</v>
      </c>
      <c r="E13" s="122"/>
      <c r="G13" s="122"/>
      <c r="H13" s="122"/>
      <c r="I13" s="122"/>
      <c r="J13" s="122"/>
      <c r="K13" s="122"/>
      <c r="L13" s="122"/>
      <c r="M13" s="122"/>
      <c r="N13" s="122"/>
      <c r="O13" s="122"/>
      <c r="P13" s="122"/>
      <c r="Q13" s="122"/>
      <c r="R13" s="122"/>
      <c r="S13" s="122"/>
      <c r="AL13" s="34">
        <v>5</v>
      </c>
      <c r="AM13" s="274">
        <v>1</v>
      </c>
    </row>
    <row r="14" spans="1:39">
      <c r="A14" s="35"/>
      <c r="B14" s="34" t="s">
        <v>523</v>
      </c>
      <c r="E14" s="122"/>
      <c r="G14" s="122"/>
      <c r="H14" s="122"/>
      <c r="I14" s="122"/>
      <c r="J14" s="122"/>
      <c r="K14" s="122"/>
      <c r="L14" s="122"/>
      <c r="M14" s="122"/>
      <c r="N14" s="122"/>
      <c r="O14" s="122"/>
      <c r="P14" s="122"/>
      <c r="Q14" s="122"/>
      <c r="R14" s="122"/>
      <c r="S14" s="122"/>
      <c r="AL14" s="34">
        <v>6</v>
      </c>
      <c r="AM14" s="274">
        <v>2</v>
      </c>
    </row>
    <row r="15" spans="1:39">
      <c r="A15" s="35"/>
      <c r="C15" s="100" t="str">
        <f>IF($AK$9=1,"☑","□")</f>
        <v>□</v>
      </c>
      <c r="D15" s="121" t="s">
        <v>95</v>
      </c>
      <c r="E15" s="122"/>
      <c r="F15" s="122"/>
      <c r="G15" s="122"/>
      <c r="H15" s="122"/>
      <c r="I15" s="122"/>
      <c r="J15" s="100" t="str">
        <f>IF($AK$9=2,"☑","□")</f>
        <v>□</v>
      </c>
      <c r="K15" s="121" t="s">
        <v>96</v>
      </c>
      <c r="L15" s="122"/>
      <c r="M15" s="122"/>
      <c r="N15" s="122"/>
      <c r="O15" s="122"/>
      <c r="P15" s="122"/>
      <c r="Q15" s="100" t="str">
        <f>IF($AK$9=3,"☑","□")</f>
        <v>□</v>
      </c>
      <c r="R15" s="121" t="s">
        <v>97</v>
      </c>
      <c r="S15" s="122"/>
      <c r="T15" s="122"/>
      <c r="U15" s="122"/>
      <c r="V15" s="122"/>
      <c r="X15" s="100" t="str">
        <f>IF($AK$9=4,"☑","□")</f>
        <v>□</v>
      </c>
      <c r="Y15" s="121" t="s">
        <v>98</v>
      </c>
      <c r="Z15" s="122"/>
      <c r="AA15" s="122"/>
      <c r="AB15" s="122"/>
      <c r="AC15" s="122"/>
      <c r="AL15" s="34">
        <v>7</v>
      </c>
      <c r="AM15" s="274">
        <v>2</v>
      </c>
    </row>
    <row r="16" spans="1:39">
      <c r="A16" s="35"/>
      <c r="C16" s="122"/>
      <c r="D16" s="121"/>
      <c r="E16" s="122"/>
      <c r="F16" s="122"/>
      <c r="G16" s="122"/>
      <c r="H16" s="122"/>
      <c r="I16" s="122"/>
      <c r="J16" s="122"/>
      <c r="K16" s="121"/>
      <c r="L16" s="122"/>
      <c r="M16" s="122"/>
      <c r="N16" s="122"/>
      <c r="O16" s="122"/>
      <c r="P16" s="122"/>
      <c r="Q16" s="122"/>
      <c r="R16" s="121"/>
      <c r="S16" s="122"/>
      <c r="T16" s="122"/>
      <c r="U16" s="122"/>
      <c r="V16" s="122"/>
      <c r="X16" s="122"/>
      <c r="Y16" s="121"/>
      <c r="Z16" s="122"/>
      <c r="AA16" s="122"/>
      <c r="AB16" s="122"/>
      <c r="AC16" s="122"/>
      <c r="AL16" s="34">
        <v>8</v>
      </c>
      <c r="AM16" s="274">
        <v>2</v>
      </c>
    </row>
    <row r="17" spans="1:39">
      <c r="A17" s="47"/>
      <c r="B17" s="44" t="s">
        <v>99</v>
      </c>
      <c r="C17" s="44"/>
      <c r="D17" s="43"/>
      <c r="E17" s="43"/>
      <c r="F17" s="45"/>
      <c r="G17" s="44"/>
      <c r="H17" s="44"/>
      <c r="I17" s="43"/>
      <c r="J17" s="43"/>
      <c r="K17" s="43"/>
      <c r="L17" s="43"/>
      <c r="M17" s="44"/>
      <c r="N17" s="44"/>
      <c r="O17" s="44"/>
      <c r="P17" s="44"/>
      <c r="Q17" s="44"/>
      <c r="R17" s="44"/>
      <c r="S17" s="44"/>
      <c r="T17" s="44"/>
      <c r="U17" s="44"/>
      <c r="V17" s="44"/>
      <c r="W17" s="44"/>
      <c r="X17" s="44"/>
      <c r="Y17" s="44"/>
      <c r="Z17" s="44"/>
      <c r="AA17" s="44"/>
      <c r="AB17" s="44"/>
      <c r="AC17" s="44"/>
      <c r="AD17" s="44"/>
      <c r="AE17" s="44"/>
      <c r="AF17" s="44"/>
      <c r="AG17" s="44"/>
      <c r="AH17" s="44"/>
      <c r="AI17" s="44"/>
      <c r="AL17" s="34">
        <v>9</v>
      </c>
      <c r="AM17" s="274">
        <v>3</v>
      </c>
    </row>
    <row r="18" spans="1:39">
      <c r="A18" s="47"/>
      <c r="B18" s="44"/>
      <c r="C18" s="45"/>
      <c r="D18" s="43"/>
      <c r="E18" s="43"/>
      <c r="F18" s="45"/>
      <c r="G18" s="43"/>
      <c r="H18" s="43"/>
      <c r="I18" s="43"/>
      <c r="J18" s="43"/>
      <c r="K18" s="43"/>
      <c r="L18" s="43"/>
      <c r="M18" s="855"/>
      <c r="N18" s="855"/>
      <c r="O18" s="855"/>
      <c r="P18" s="855"/>
      <c r="Q18" s="855"/>
      <c r="R18" s="855"/>
      <c r="S18" s="855"/>
      <c r="T18" s="43" t="s">
        <v>100</v>
      </c>
      <c r="U18" s="44"/>
      <c r="V18" s="45"/>
      <c r="W18" s="44"/>
      <c r="X18" s="43"/>
      <c r="Y18" s="44"/>
      <c r="Z18" s="856"/>
      <c r="AA18" s="856"/>
      <c r="AB18" s="856"/>
      <c r="AC18" s="856"/>
      <c r="AD18" s="856"/>
      <c r="AE18" s="856"/>
      <c r="AF18" s="856"/>
      <c r="AG18" s="43"/>
      <c r="AH18" s="44"/>
      <c r="AI18" s="44"/>
      <c r="AL18" s="34">
        <v>10</v>
      </c>
      <c r="AM18" s="274">
        <v>3</v>
      </c>
    </row>
    <row r="19" spans="1:39">
      <c r="A19" s="47"/>
      <c r="B19" s="44"/>
      <c r="C19" s="46" t="s">
        <v>1520</v>
      </c>
      <c r="D19" s="43"/>
      <c r="E19" s="43"/>
      <c r="F19" s="45"/>
      <c r="G19" s="43"/>
      <c r="H19" s="43"/>
      <c r="I19" s="43"/>
      <c r="J19" s="43"/>
      <c r="K19" s="43"/>
      <c r="L19" s="43"/>
      <c r="M19" s="266"/>
      <c r="N19" s="266"/>
      <c r="O19" s="266"/>
      <c r="P19" s="266"/>
      <c r="Q19" s="266"/>
      <c r="R19" s="266"/>
      <c r="S19" s="266"/>
      <c r="T19" s="43"/>
      <c r="U19" s="44"/>
      <c r="V19" s="45"/>
      <c r="W19" s="44"/>
      <c r="X19" s="43"/>
      <c r="Y19" s="44"/>
      <c r="Z19" s="267"/>
      <c r="AA19" s="267"/>
      <c r="AB19" s="267"/>
      <c r="AC19" s="267"/>
      <c r="AD19" s="267"/>
      <c r="AE19" s="267"/>
      <c r="AF19" s="267"/>
      <c r="AG19" s="43"/>
      <c r="AH19" s="44"/>
      <c r="AI19" s="44"/>
      <c r="AL19" s="34">
        <v>11</v>
      </c>
      <c r="AM19" s="274">
        <v>3</v>
      </c>
    </row>
    <row r="20" spans="1:39">
      <c r="A20" s="47"/>
      <c r="B20" s="44"/>
      <c r="C20" s="46" t="s">
        <v>1521</v>
      </c>
      <c r="D20" s="43"/>
      <c r="E20" s="43"/>
      <c r="F20" s="45"/>
      <c r="G20" s="43"/>
      <c r="H20" s="43"/>
      <c r="I20" s="43"/>
      <c r="J20" s="43"/>
      <c r="K20" s="43"/>
      <c r="L20" s="43"/>
      <c r="M20" s="266"/>
      <c r="N20" s="266"/>
      <c r="O20" s="266"/>
      <c r="P20" s="266"/>
      <c r="Q20" s="266"/>
      <c r="R20" s="266"/>
      <c r="S20" s="266"/>
      <c r="T20" s="43"/>
      <c r="U20" s="44"/>
      <c r="V20" s="45"/>
      <c r="W20" s="44"/>
      <c r="X20" s="43"/>
      <c r="Y20" s="44"/>
      <c r="Z20" s="267"/>
      <c r="AA20" s="267"/>
      <c r="AB20" s="267"/>
      <c r="AC20" s="267"/>
      <c r="AD20" s="267"/>
      <c r="AE20" s="267"/>
      <c r="AF20" s="267"/>
      <c r="AG20" s="43"/>
      <c r="AH20" s="44"/>
      <c r="AI20" s="44"/>
      <c r="AL20" s="34"/>
    </row>
    <row r="21" spans="1:39">
      <c r="A21" s="47"/>
      <c r="B21" s="44"/>
      <c r="C21" s="46" t="s">
        <v>102</v>
      </c>
      <c r="D21" s="43"/>
      <c r="E21" s="43"/>
      <c r="F21" s="45"/>
      <c r="G21" s="43"/>
      <c r="H21" s="43"/>
      <c r="I21" s="43"/>
      <c r="J21" s="43"/>
      <c r="K21" s="43"/>
      <c r="L21" s="43"/>
      <c r="M21" s="43"/>
      <c r="N21" s="43"/>
      <c r="O21" s="43"/>
      <c r="P21" s="43"/>
      <c r="Q21" s="43"/>
      <c r="R21" s="43"/>
      <c r="S21" s="43"/>
      <c r="T21" s="43"/>
      <c r="U21" s="43"/>
      <c r="V21" s="43"/>
      <c r="W21" s="43"/>
      <c r="X21" s="43"/>
      <c r="Y21" s="43"/>
      <c r="Z21" s="43"/>
      <c r="AA21" s="43"/>
      <c r="AB21" s="43"/>
      <c r="AC21" s="43"/>
      <c r="AD21" s="43"/>
      <c r="AE21" s="43"/>
      <c r="AF21" s="43"/>
      <c r="AG21" s="43"/>
      <c r="AH21" s="44"/>
      <c r="AI21" s="44"/>
      <c r="AL21" s="34">
        <v>12</v>
      </c>
      <c r="AM21" s="274">
        <v>4</v>
      </c>
    </row>
    <row r="22" spans="1:39">
      <c r="A22" s="47"/>
      <c r="B22" s="44"/>
      <c r="C22" s="46"/>
      <c r="D22" s="46" t="s">
        <v>103</v>
      </c>
      <c r="E22" s="43"/>
      <c r="F22" s="45"/>
      <c r="G22" s="43"/>
      <c r="H22" s="43"/>
      <c r="I22" s="43"/>
      <c r="J22" s="43"/>
      <c r="K22" s="43"/>
      <c r="L22" s="43"/>
      <c r="M22" s="43"/>
      <c r="N22" s="43"/>
      <c r="O22" s="43"/>
      <c r="P22" s="43"/>
      <c r="Q22" s="43"/>
      <c r="R22" s="43"/>
      <c r="S22" s="43"/>
      <c r="T22" s="43"/>
      <c r="U22" s="43"/>
      <c r="V22" s="43"/>
      <c r="W22" s="43"/>
      <c r="X22" s="43"/>
      <c r="Y22" s="43"/>
      <c r="Z22" s="43"/>
      <c r="AA22" s="43"/>
      <c r="AB22" s="43"/>
      <c r="AC22" s="43"/>
      <c r="AD22" s="43"/>
      <c r="AE22" s="43"/>
      <c r="AF22" s="43"/>
      <c r="AG22" s="43"/>
      <c r="AH22" s="44"/>
      <c r="AI22" s="44"/>
      <c r="AJ22" s="44"/>
    </row>
    <row r="23" spans="1:39">
      <c r="A23" s="47"/>
      <c r="B23" s="44"/>
      <c r="C23" s="46"/>
      <c r="D23" s="46"/>
      <c r="E23" s="43"/>
      <c r="F23" s="45"/>
      <c r="G23" s="43"/>
      <c r="H23" s="43"/>
      <c r="I23" s="43"/>
      <c r="J23" s="43"/>
      <c r="K23" s="43"/>
      <c r="L23" s="43"/>
      <c r="M23" s="43"/>
      <c r="N23" s="43"/>
      <c r="O23" s="43"/>
      <c r="P23" s="43"/>
      <c r="Q23" s="43"/>
      <c r="R23" s="43"/>
      <c r="S23" s="43"/>
      <c r="T23" s="43"/>
      <c r="U23" s="43"/>
      <c r="V23" s="43"/>
      <c r="W23" s="43"/>
      <c r="X23" s="43"/>
      <c r="Y23" s="43"/>
      <c r="Z23" s="43"/>
      <c r="AA23" s="43"/>
      <c r="AB23" s="43"/>
      <c r="AC23" s="43"/>
      <c r="AD23" s="43"/>
      <c r="AE23" s="43"/>
      <c r="AF23" s="43"/>
      <c r="AG23" s="43"/>
      <c r="AH23" s="44"/>
      <c r="AI23" s="44"/>
      <c r="AJ23" s="44"/>
    </row>
    <row r="24" spans="1:39">
      <c r="A24" s="47"/>
      <c r="B24" s="45" t="s">
        <v>105</v>
      </c>
      <c r="C24" s="44"/>
      <c r="D24" s="43"/>
      <c r="E24" s="43"/>
      <c r="F24" s="45"/>
      <c r="G24" s="43"/>
      <c r="H24" s="43"/>
      <c r="I24" s="43"/>
      <c r="J24" s="43"/>
      <c r="K24" s="43"/>
      <c r="L24" s="43"/>
      <c r="M24" s="43"/>
      <c r="N24" s="43"/>
      <c r="O24" s="43"/>
      <c r="P24" s="43"/>
      <c r="Q24" s="43"/>
      <c r="R24" s="43"/>
      <c r="S24" s="43"/>
      <c r="T24" s="43"/>
      <c r="U24" s="43"/>
      <c r="V24" s="43"/>
      <c r="W24" s="43"/>
      <c r="X24" s="43"/>
      <c r="Y24" s="43"/>
      <c r="Z24" s="43"/>
      <c r="AA24" s="43"/>
      <c r="AB24" s="43"/>
      <c r="AC24" s="43"/>
      <c r="AD24" s="43"/>
      <c r="AE24" s="43"/>
      <c r="AF24" s="43"/>
      <c r="AG24" s="43"/>
      <c r="AH24" s="44"/>
      <c r="AI24" s="44"/>
      <c r="AJ24" s="44"/>
    </row>
    <row r="25" spans="1:39">
      <c r="A25" s="35"/>
      <c r="B25" s="34" t="s">
        <v>524</v>
      </c>
      <c r="H25" s="122"/>
      <c r="I25" s="122"/>
      <c r="J25" s="122"/>
      <c r="K25" s="122"/>
      <c r="L25" s="122"/>
      <c r="M25" s="122"/>
      <c r="N25" s="122"/>
      <c r="O25" s="122"/>
      <c r="P25" s="122"/>
      <c r="Q25" s="122"/>
      <c r="R25" s="122"/>
      <c r="S25" s="122"/>
    </row>
    <row r="26" spans="1:39">
      <c r="A26" s="35"/>
      <c r="C26" s="100" t="str">
        <f>IF($AK$9=1,"☑","□")</f>
        <v>□</v>
      </c>
      <c r="D26" s="121" t="s">
        <v>107</v>
      </c>
      <c r="E26" s="122"/>
      <c r="F26" s="122"/>
      <c r="G26" s="122"/>
      <c r="H26" s="122"/>
      <c r="I26" s="122"/>
      <c r="J26" s="100" t="str">
        <f>IF($AK$9=2,"☑","□")</f>
        <v>□</v>
      </c>
      <c r="K26" s="121" t="s">
        <v>108</v>
      </c>
      <c r="L26" s="122"/>
      <c r="M26" s="122"/>
      <c r="N26" s="122"/>
      <c r="O26" s="122"/>
      <c r="P26" s="122"/>
      <c r="Q26" s="100" t="str">
        <f>IF($AK$9=3,"☑","□")</f>
        <v>□</v>
      </c>
      <c r="R26" s="121" t="s">
        <v>109</v>
      </c>
      <c r="S26" s="122"/>
      <c r="T26" s="122"/>
      <c r="U26" s="122"/>
      <c r="V26" s="122"/>
      <c r="X26" s="100" t="str">
        <f>IF($AK$9=4,"☑","□")</f>
        <v>□</v>
      </c>
      <c r="Y26" s="121" t="s">
        <v>110</v>
      </c>
      <c r="Z26" s="122"/>
      <c r="AA26" s="122"/>
      <c r="AB26" s="122"/>
      <c r="AC26" s="122"/>
    </row>
    <row r="27" spans="1:39">
      <c r="A27" s="35"/>
      <c r="C27" s="122"/>
      <c r="D27" s="121"/>
      <c r="E27" s="122"/>
      <c r="F27" s="122"/>
      <c r="G27" s="122"/>
      <c r="H27" s="122"/>
      <c r="I27" s="122"/>
      <c r="J27" s="122"/>
      <c r="K27" s="121"/>
      <c r="L27" s="122"/>
      <c r="M27" s="122"/>
      <c r="N27" s="122"/>
      <c r="O27" s="122"/>
      <c r="P27" s="122"/>
      <c r="Q27" s="122"/>
      <c r="R27" s="121"/>
      <c r="S27" s="122"/>
      <c r="T27" s="122"/>
      <c r="U27" s="122"/>
      <c r="V27" s="122"/>
      <c r="X27" s="122"/>
      <c r="Y27" s="121"/>
      <c r="Z27" s="122"/>
      <c r="AA27" s="122"/>
      <c r="AB27" s="122"/>
      <c r="AC27" s="122"/>
    </row>
    <row r="28" spans="1:39">
      <c r="A28" s="35"/>
      <c r="B28" s="45" t="s">
        <v>525</v>
      </c>
      <c r="C28" s="44"/>
      <c r="D28" s="122"/>
      <c r="E28" s="122"/>
      <c r="G28" s="122"/>
      <c r="H28" s="122"/>
      <c r="I28" s="122"/>
      <c r="J28" s="122"/>
      <c r="K28" s="122"/>
      <c r="L28" s="122"/>
      <c r="M28" s="43"/>
      <c r="N28" s="43"/>
      <c r="O28" s="43"/>
      <c r="P28" s="43"/>
      <c r="Q28" s="43"/>
      <c r="R28" s="43"/>
      <c r="S28" s="43"/>
      <c r="T28" s="43"/>
      <c r="U28" s="43"/>
      <c r="V28" s="43"/>
      <c r="W28" s="43"/>
      <c r="X28" s="43"/>
      <c r="Y28" s="43"/>
      <c r="Z28" s="43"/>
      <c r="AA28" s="43"/>
      <c r="AB28" s="43"/>
      <c r="AC28" s="43"/>
      <c r="AD28" s="43"/>
      <c r="AE28" s="43"/>
      <c r="AF28" s="43"/>
      <c r="AG28" s="43"/>
    </row>
    <row r="29" spans="1:39">
      <c r="A29" s="35"/>
      <c r="B29" s="45" t="s">
        <v>112</v>
      </c>
      <c r="C29" s="44"/>
      <c r="D29" s="122"/>
      <c r="E29" s="122"/>
      <c r="G29" s="122"/>
      <c r="H29" s="122"/>
      <c r="I29" s="122"/>
      <c r="J29" s="122"/>
      <c r="K29" s="122"/>
      <c r="L29" s="122"/>
      <c r="Z29" s="44"/>
      <c r="AA29" s="44"/>
      <c r="AB29" s="44"/>
      <c r="AC29" s="44"/>
      <c r="AD29" s="44"/>
      <c r="AE29" s="44"/>
      <c r="AF29" s="44"/>
    </row>
    <row r="30" spans="1:39">
      <c r="A30" s="35"/>
      <c r="B30" s="45"/>
      <c r="C30" s="44"/>
      <c r="D30" s="122"/>
      <c r="E30" s="122"/>
      <c r="G30" s="122"/>
      <c r="H30" s="122"/>
      <c r="I30" s="122"/>
      <c r="J30" s="122"/>
      <c r="K30" s="122"/>
      <c r="L30" s="122"/>
      <c r="M30" s="858"/>
      <c r="N30" s="858"/>
      <c r="O30" s="858"/>
      <c r="P30" s="858"/>
      <c r="Q30" s="858"/>
      <c r="R30" s="858"/>
      <c r="S30" s="858"/>
      <c r="T30" s="43" t="s">
        <v>114</v>
      </c>
      <c r="V30" s="45"/>
      <c r="X30" s="43"/>
      <c r="Z30" s="856"/>
      <c r="AA30" s="856"/>
      <c r="AB30" s="856"/>
      <c r="AC30" s="856"/>
      <c r="AD30" s="856"/>
      <c r="AE30" s="856"/>
      <c r="AF30" s="856"/>
      <c r="AG30" s="43"/>
      <c r="AK30" s="183">
        <v>6</v>
      </c>
    </row>
    <row r="31" spans="1:39">
      <c r="A31" s="35"/>
      <c r="B31" s="45" t="s">
        <v>116</v>
      </c>
      <c r="C31" s="44"/>
      <c r="D31" s="122"/>
      <c r="E31" s="122"/>
      <c r="G31" s="122"/>
      <c r="H31" s="122"/>
      <c r="I31" s="122"/>
      <c r="J31" s="122"/>
      <c r="K31" s="122"/>
      <c r="L31" s="122"/>
      <c r="M31" s="51"/>
      <c r="N31" s="51"/>
      <c r="O31" s="51"/>
      <c r="P31" s="51"/>
      <c r="Q31" s="51"/>
      <c r="R31" s="51"/>
      <c r="S31" s="51"/>
      <c r="Z31" s="276"/>
      <c r="AA31" s="276"/>
      <c r="AB31" s="276"/>
      <c r="AC31" s="276"/>
      <c r="AD31" s="276"/>
      <c r="AE31" s="276"/>
      <c r="AF31" s="276"/>
      <c r="AK31" s="122"/>
    </row>
    <row r="32" spans="1:39">
      <c r="A32" s="35"/>
      <c r="B32" s="45"/>
      <c r="C32" s="44"/>
      <c r="D32" s="122"/>
      <c r="E32" s="122"/>
      <c r="G32" s="122"/>
      <c r="H32" s="122"/>
      <c r="I32" s="122"/>
      <c r="J32" s="122"/>
      <c r="K32" s="122"/>
      <c r="L32" s="122"/>
      <c r="M32" s="858"/>
      <c r="N32" s="858"/>
      <c r="O32" s="858"/>
      <c r="P32" s="858"/>
      <c r="Q32" s="858"/>
      <c r="R32" s="858"/>
      <c r="S32" s="858"/>
      <c r="T32" s="43" t="s">
        <v>114</v>
      </c>
      <c r="V32" s="45"/>
      <c r="X32" s="43"/>
      <c r="Z32" s="856"/>
      <c r="AA32" s="856"/>
      <c r="AB32" s="856"/>
      <c r="AC32" s="856"/>
      <c r="AD32" s="856"/>
      <c r="AE32" s="856"/>
      <c r="AF32" s="856"/>
      <c r="AG32" s="43"/>
      <c r="AK32" s="183">
        <v>2</v>
      </c>
    </row>
    <row r="33" spans="1:37">
      <c r="A33" s="35"/>
      <c r="B33" s="45" t="s">
        <v>117</v>
      </c>
      <c r="C33" s="121"/>
      <c r="D33" s="122"/>
      <c r="E33" s="122"/>
      <c r="G33" s="122"/>
      <c r="H33" s="122"/>
      <c r="I33" s="122"/>
      <c r="J33" s="122"/>
      <c r="K33" s="122"/>
      <c r="L33" s="122"/>
      <c r="M33" s="51"/>
      <c r="N33" s="51"/>
      <c r="O33" s="51"/>
      <c r="P33" s="51"/>
      <c r="Q33" s="51"/>
      <c r="R33" s="51"/>
      <c r="S33" s="51"/>
      <c r="Z33" s="276"/>
      <c r="AA33" s="276"/>
      <c r="AB33" s="276"/>
      <c r="AC33" s="276"/>
      <c r="AD33" s="276"/>
      <c r="AE33" s="276"/>
      <c r="AF33" s="276"/>
      <c r="AK33" s="122"/>
    </row>
    <row r="34" spans="1:37">
      <c r="A34" s="35"/>
      <c r="C34" s="121"/>
      <c r="D34" s="122"/>
      <c r="E34" s="122"/>
      <c r="G34" s="122"/>
      <c r="H34" s="122"/>
      <c r="I34" s="122"/>
      <c r="J34" s="122"/>
      <c r="K34" s="122"/>
      <c r="L34" s="122"/>
      <c r="M34" s="858"/>
      <c r="N34" s="858"/>
      <c r="O34" s="858"/>
      <c r="P34" s="858"/>
      <c r="Q34" s="858"/>
      <c r="R34" s="858"/>
      <c r="S34" s="858"/>
      <c r="T34" s="43" t="s">
        <v>114</v>
      </c>
      <c r="V34" s="45"/>
      <c r="X34" s="43"/>
      <c r="Z34" s="856"/>
      <c r="AA34" s="856"/>
      <c r="AB34" s="856"/>
      <c r="AC34" s="856"/>
      <c r="AD34" s="856"/>
      <c r="AE34" s="856"/>
      <c r="AF34" s="856"/>
      <c r="AG34" s="43"/>
      <c r="AK34" s="183">
        <v>28</v>
      </c>
    </row>
    <row r="35" spans="1:37">
      <c r="A35" s="35"/>
      <c r="B35" s="45" t="s">
        <v>526</v>
      </c>
      <c r="C35" s="121"/>
      <c r="D35" s="122"/>
      <c r="E35" s="122"/>
      <c r="G35" s="122"/>
      <c r="H35" s="122"/>
      <c r="I35" s="122"/>
      <c r="J35" s="122"/>
      <c r="K35" s="122"/>
      <c r="L35" s="122"/>
      <c r="M35" s="52"/>
      <c r="N35" s="52"/>
      <c r="O35" s="52"/>
      <c r="P35" s="52"/>
      <c r="Q35" s="52"/>
      <c r="R35" s="52"/>
      <c r="S35" s="52"/>
      <c r="T35" s="43"/>
      <c r="U35" s="43"/>
      <c r="V35" s="43"/>
      <c r="W35" s="43"/>
      <c r="X35" s="43"/>
      <c r="Y35" s="43"/>
      <c r="Z35" s="52"/>
      <c r="AA35" s="52"/>
      <c r="AB35" s="52"/>
      <c r="AC35" s="52"/>
      <c r="AD35" s="52"/>
      <c r="AE35" s="52"/>
      <c r="AF35" s="52"/>
      <c r="AG35" s="43"/>
      <c r="AK35" s="122"/>
    </row>
    <row r="36" spans="1:37">
      <c r="A36" s="35"/>
      <c r="C36" s="121"/>
      <c r="D36" s="122"/>
      <c r="E36" s="122"/>
      <c r="G36" s="122"/>
      <c r="H36" s="122"/>
      <c r="I36" s="122"/>
      <c r="J36" s="122"/>
      <c r="K36" s="122"/>
      <c r="L36" s="122"/>
      <c r="M36" s="858"/>
      <c r="N36" s="858"/>
      <c r="O36" s="858"/>
      <c r="P36" s="858"/>
      <c r="Q36" s="858"/>
      <c r="R36" s="858"/>
      <c r="S36" s="858"/>
      <c r="T36" s="43" t="s">
        <v>114</v>
      </c>
      <c r="U36" s="44"/>
      <c r="V36" s="45"/>
      <c r="W36" s="44"/>
      <c r="X36" s="43"/>
      <c r="Y36" s="44"/>
      <c r="Z36" s="856"/>
      <c r="AA36" s="856"/>
      <c r="AB36" s="856"/>
      <c r="AC36" s="856"/>
      <c r="AD36" s="856"/>
      <c r="AE36" s="856"/>
      <c r="AF36" s="856"/>
      <c r="AG36" s="43"/>
      <c r="AK36" s="183">
        <v>7</v>
      </c>
    </row>
    <row r="37" spans="1:37">
      <c r="A37" s="35"/>
      <c r="B37" s="45" t="s">
        <v>527</v>
      </c>
      <c r="C37" s="44"/>
      <c r="D37" s="122"/>
      <c r="E37" s="122"/>
      <c r="G37" s="122"/>
      <c r="H37" s="122"/>
      <c r="I37" s="122"/>
      <c r="J37" s="122"/>
      <c r="K37" s="122"/>
      <c r="L37" s="122"/>
      <c r="M37" s="52"/>
      <c r="N37" s="52"/>
      <c r="O37" s="52"/>
      <c r="P37" s="52"/>
      <c r="Q37" s="52"/>
      <c r="R37" s="52"/>
      <c r="S37" s="52"/>
      <c r="T37" s="43"/>
      <c r="U37" s="43"/>
      <c r="V37" s="43"/>
      <c r="W37" s="43"/>
      <c r="X37" s="43"/>
      <c r="Y37" s="43"/>
      <c r="Z37" s="52"/>
      <c r="AA37" s="52"/>
      <c r="AB37" s="52"/>
      <c r="AC37" s="52"/>
      <c r="AD37" s="52"/>
      <c r="AE37" s="52"/>
      <c r="AF37" s="52"/>
      <c r="AG37" s="43"/>
      <c r="AK37" s="122"/>
    </row>
    <row r="38" spans="1:37">
      <c r="A38" s="35"/>
      <c r="B38" s="45"/>
      <c r="C38" s="44"/>
      <c r="D38" s="122"/>
      <c r="E38" s="122"/>
      <c r="G38" s="122"/>
      <c r="H38" s="122"/>
      <c r="I38" s="122"/>
      <c r="J38" s="122"/>
      <c r="K38" s="122"/>
      <c r="L38" s="122"/>
      <c r="M38" s="858"/>
      <c r="N38" s="858"/>
      <c r="O38" s="858"/>
      <c r="P38" s="858"/>
      <c r="Q38" s="858"/>
      <c r="R38" s="858"/>
      <c r="S38" s="858"/>
      <c r="T38" s="43" t="s">
        <v>114</v>
      </c>
      <c r="U38" s="44"/>
      <c r="V38" s="45"/>
      <c r="W38" s="44"/>
      <c r="X38" s="43"/>
      <c r="Y38" s="44"/>
      <c r="Z38" s="856"/>
      <c r="AA38" s="856"/>
      <c r="AB38" s="856"/>
      <c r="AC38" s="856"/>
      <c r="AD38" s="856"/>
      <c r="AE38" s="856"/>
      <c r="AF38" s="856"/>
      <c r="AG38" s="43"/>
      <c r="AK38" s="183">
        <v>10</v>
      </c>
    </row>
    <row r="39" spans="1:37">
      <c r="A39" s="35"/>
      <c r="B39" s="45" t="s">
        <v>528</v>
      </c>
      <c r="C39" s="44"/>
      <c r="D39" s="122"/>
      <c r="E39" s="122"/>
      <c r="G39" s="122"/>
      <c r="H39" s="122"/>
      <c r="I39" s="122"/>
      <c r="J39" s="122"/>
      <c r="K39" s="122"/>
      <c r="L39" s="122"/>
      <c r="M39" s="51"/>
      <c r="N39" s="51"/>
      <c r="O39" s="51"/>
      <c r="P39" s="51"/>
      <c r="Q39" s="51"/>
      <c r="R39" s="51"/>
      <c r="S39" s="51"/>
      <c r="Z39" s="276"/>
      <c r="AA39" s="276"/>
      <c r="AB39" s="276"/>
      <c r="AC39" s="276"/>
      <c r="AD39" s="276"/>
      <c r="AE39" s="276"/>
      <c r="AF39" s="276"/>
      <c r="AK39" s="122"/>
    </row>
    <row r="40" spans="1:37">
      <c r="A40" s="35"/>
      <c r="C40" s="121"/>
      <c r="D40" s="122"/>
      <c r="E40" s="122"/>
      <c r="G40" s="122"/>
      <c r="H40" s="122"/>
      <c r="I40" s="122"/>
      <c r="J40" s="122"/>
      <c r="K40" s="122"/>
      <c r="L40" s="122"/>
      <c r="M40" s="858"/>
      <c r="N40" s="858"/>
      <c r="O40" s="858"/>
      <c r="P40" s="858"/>
      <c r="Q40" s="858"/>
      <c r="R40" s="858"/>
      <c r="S40" s="858"/>
      <c r="T40" s="43" t="s">
        <v>114</v>
      </c>
      <c r="V40" s="45"/>
      <c r="X40" s="43"/>
      <c r="Z40" s="856"/>
      <c r="AA40" s="856"/>
      <c r="AB40" s="856"/>
      <c r="AC40" s="856"/>
      <c r="AD40" s="856"/>
      <c r="AE40" s="856"/>
      <c r="AF40" s="856"/>
      <c r="AG40" s="43"/>
      <c r="AK40" s="183">
        <v>2</v>
      </c>
    </row>
    <row r="41" spans="1:37">
      <c r="A41" s="35"/>
      <c r="B41" s="45" t="s">
        <v>529</v>
      </c>
      <c r="C41" s="121"/>
      <c r="D41" s="122"/>
      <c r="E41" s="122"/>
      <c r="G41" s="122"/>
      <c r="H41" s="122"/>
      <c r="I41" s="122"/>
      <c r="J41" s="122"/>
      <c r="K41" s="122"/>
      <c r="L41" s="122"/>
      <c r="M41" s="51"/>
      <c r="N41" s="51"/>
      <c r="O41" s="51"/>
      <c r="P41" s="51"/>
      <c r="Q41" s="51"/>
      <c r="R41" s="51"/>
      <c r="S41" s="51"/>
      <c r="Z41" s="276"/>
      <c r="AA41" s="276"/>
      <c r="AB41" s="276"/>
      <c r="AC41" s="276"/>
      <c r="AD41" s="276"/>
      <c r="AE41" s="276"/>
      <c r="AF41" s="276"/>
      <c r="AK41" s="122"/>
    </row>
    <row r="42" spans="1:37">
      <c r="A42" s="35"/>
      <c r="C42" s="121"/>
      <c r="D42" s="122"/>
      <c r="E42" s="122"/>
      <c r="G42" s="122"/>
      <c r="H42" s="122"/>
      <c r="I42" s="122"/>
      <c r="J42" s="122"/>
      <c r="K42" s="122"/>
      <c r="L42" s="122"/>
      <c r="M42" s="858"/>
      <c r="N42" s="858"/>
      <c r="O42" s="858"/>
      <c r="P42" s="858"/>
      <c r="Q42" s="858"/>
      <c r="R42" s="858"/>
      <c r="S42" s="858"/>
      <c r="T42" s="43" t="s">
        <v>114</v>
      </c>
      <c r="V42" s="45"/>
      <c r="X42" s="43"/>
      <c r="Z42" s="856"/>
      <c r="AA42" s="856"/>
      <c r="AB42" s="856"/>
      <c r="AC42" s="856"/>
      <c r="AD42" s="856"/>
      <c r="AE42" s="856"/>
      <c r="AF42" s="856"/>
      <c r="AG42" s="43"/>
      <c r="AK42" s="183">
        <v>41</v>
      </c>
    </row>
    <row r="43" spans="1:37">
      <c r="A43" s="35"/>
      <c r="B43" s="45" t="s">
        <v>530</v>
      </c>
      <c r="C43" s="121"/>
      <c r="D43" s="122"/>
      <c r="E43" s="122"/>
      <c r="G43" s="122"/>
      <c r="H43" s="122"/>
      <c r="I43" s="122"/>
      <c r="J43" s="122"/>
      <c r="K43" s="122"/>
      <c r="L43" s="122"/>
      <c r="M43" s="52"/>
      <c r="N43" s="52"/>
      <c r="O43" s="52"/>
      <c r="P43" s="52"/>
      <c r="Q43" s="52"/>
      <c r="R43" s="52"/>
      <c r="S43" s="52"/>
      <c r="T43" s="43"/>
      <c r="U43" s="43"/>
      <c r="V43" s="43"/>
      <c r="W43" s="43"/>
      <c r="X43" s="43"/>
      <c r="Y43" s="43"/>
      <c r="Z43" s="52"/>
      <c r="AA43" s="52"/>
      <c r="AB43" s="52"/>
      <c r="AC43" s="52"/>
      <c r="AD43" s="52"/>
      <c r="AE43" s="52"/>
      <c r="AF43" s="52"/>
      <c r="AG43" s="43"/>
      <c r="AK43" s="122"/>
    </row>
    <row r="44" spans="1:37">
      <c r="A44" s="35"/>
      <c r="C44" s="121"/>
      <c r="D44" s="122"/>
      <c r="E44" s="122"/>
      <c r="G44" s="122"/>
      <c r="H44" s="122"/>
      <c r="I44" s="122"/>
      <c r="J44" s="122"/>
      <c r="K44" s="122"/>
      <c r="L44" s="122"/>
      <c r="M44" s="858"/>
      <c r="N44" s="858"/>
      <c r="O44" s="858"/>
      <c r="P44" s="858"/>
      <c r="Q44" s="858"/>
      <c r="R44" s="858"/>
      <c r="S44" s="858"/>
      <c r="T44" s="43" t="s">
        <v>114</v>
      </c>
      <c r="U44" s="44"/>
      <c r="V44" s="45"/>
      <c r="W44" s="44"/>
      <c r="X44" s="43"/>
      <c r="Y44" s="44"/>
      <c r="Z44" s="856"/>
      <c r="AA44" s="856"/>
      <c r="AB44" s="856"/>
      <c r="AC44" s="856"/>
      <c r="AD44" s="856"/>
      <c r="AE44" s="856"/>
      <c r="AF44" s="856"/>
      <c r="AG44" s="43"/>
      <c r="AK44" s="183">
        <v>10</v>
      </c>
    </row>
    <row r="45" spans="1:37">
      <c r="A45" s="35"/>
      <c r="C45" s="41" t="s">
        <v>531</v>
      </c>
      <c r="D45" s="122"/>
      <c r="E45" s="122"/>
      <c r="F45" s="34"/>
      <c r="G45" s="122"/>
      <c r="H45" s="122"/>
      <c r="I45" s="122"/>
      <c r="J45" s="122"/>
      <c r="K45" s="122"/>
      <c r="L45" s="122"/>
      <c r="M45" s="43"/>
      <c r="N45" s="43"/>
      <c r="O45" s="43"/>
      <c r="P45" s="43"/>
      <c r="Q45" s="43"/>
      <c r="R45" s="43"/>
      <c r="S45" s="43"/>
      <c r="T45" s="43"/>
      <c r="U45" s="43"/>
      <c r="V45" s="43"/>
      <c r="W45" s="43"/>
      <c r="X45" s="43"/>
      <c r="Y45" s="43"/>
      <c r="Z45" s="43"/>
      <c r="AA45" s="43"/>
      <c r="AB45" s="43"/>
      <c r="AC45" s="43"/>
      <c r="AD45" s="43"/>
      <c r="AE45" s="43"/>
      <c r="AF45" s="43"/>
      <c r="AG45" s="43"/>
      <c r="AH45" s="43"/>
    </row>
    <row r="46" spans="1:37">
      <c r="A46" s="35"/>
      <c r="C46" s="41" t="s">
        <v>124</v>
      </c>
      <c r="D46" s="122"/>
      <c r="E46" s="122"/>
      <c r="F46" s="34"/>
      <c r="G46" s="122"/>
      <c r="H46" s="122"/>
      <c r="I46" s="122"/>
      <c r="J46" s="122"/>
      <c r="K46" s="122"/>
      <c r="L46" s="122"/>
      <c r="M46" s="43"/>
      <c r="N46" s="43"/>
      <c r="O46" s="43"/>
      <c r="P46" s="43"/>
      <c r="Q46" s="43"/>
      <c r="R46" s="43"/>
      <c r="S46" s="43"/>
      <c r="T46" s="43"/>
      <c r="U46" s="43"/>
      <c r="V46" s="43"/>
      <c r="W46" s="43"/>
      <c r="X46" s="43"/>
      <c r="Y46" s="43"/>
      <c r="Z46" s="43"/>
      <c r="AA46" s="43"/>
      <c r="AB46" s="43"/>
      <c r="AC46" s="43"/>
      <c r="AD46" s="43"/>
      <c r="AE46" s="43"/>
      <c r="AF46" s="43"/>
      <c r="AG46" s="43"/>
      <c r="AH46" s="43"/>
    </row>
    <row r="47" spans="1:37">
      <c r="A47" s="35"/>
      <c r="C47" s="41" t="s">
        <v>125</v>
      </c>
      <c r="D47" s="122"/>
      <c r="E47" s="122"/>
      <c r="F47" s="34"/>
      <c r="G47" s="122"/>
      <c r="H47" s="122"/>
      <c r="I47" s="122"/>
      <c r="J47" s="122"/>
      <c r="K47" s="122"/>
      <c r="L47" s="122"/>
      <c r="M47" s="43"/>
      <c r="N47" s="43"/>
      <c r="O47" s="43"/>
      <c r="P47" s="43"/>
      <c r="Q47" s="43"/>
      <c r="R47" s="43"/>
      <c r="S47" s="43"/>
      <c r="T47" s="43"/>
      <c r="U47" s="43"/>
      <c r="V47" s="43"/>
      <c r="W47" s="43"/>
      <c r="X47" s="43"/>
      <c r="Y47" s="43"/>
      <c r="Z47" s="43"/>
      <c r="AA47" s="43"/>
      <c r="AB47" s="43"/>
      <c r="AC47" s="43"/>
      <c r="AD47" s="43"/>
      <c r="AE47" s="43"/>
      <c r="AF47" s="43"/>
      <c r="AG47" s="43"/>
      <c r="AH47" s="43"/>
    </row>
    <row r="48" spans="1:37">
      <c r="A48" s="35"/>
      <c r="C48" s="41"/>
      <c r="D48" s="122"/>
      <c r="E48" s="122"/>
      <c r="F48" s="34"/>
      <c r="G48" s="122"/>
      <c r="H48" s="122"/>
      <c r="I48" s="122"/>
      <c r="J48" s="122"/>
      <c r="K48" s="122"/>
      <c r="L48" s="122"/>
      <c r="M48" s="43"/>
      <c r="N48" s="43"/>
      <c r="O48" s="43"/>
      <c r="P48" s="43"/>
      <c r="Q48" s="43"/>
      <c r="R48" s="43"/>
      <c r="S48" s="43"/>
      <c r="T48" s="43"/>
      <c r="U48" s="43"/>
      <c r="V48" s="43"/>
      <c r="W48" s="43"/>
      <c r="X48" s="43"/>
      <c r="Y48" s="43"/>
      <c r="Z48" s="43"/>
      <c r="AA48" s="43"/>
      <c r="AB48" s="43"/>
      <c r="AC48" s="43"/>
      <c r="AD48" s="43"/>
      <c r="AE48" s="43"/>
      <c r="AF48" s="43"/>
      <c r="AG48" s="43"/>
      <c r="AH48" s="43"/>
    </row>
    <row r="49" spans="1:39">
      <c r="A49" s="35"/>
      <c r="B49" s="45" t="s">
        <v>126</v>
      </c>
      <c r="C49" s="41"/>
      <c r="D49" s="122"/>
      <c r="E49" s="122"/>
      <c r="F49" s="34"/>
      <c r="G49" s="122"/>
      <c r="H49" s="122"/>
      <c r="I49" s="122"/>
      <c r="J49" s="122"/>
      <c r="K49" s="122"/>
      <c r="L49" s="122"/>
      <c r="M49" s="43"/>
      <c r="N49" s="43"/>
      <c r="O49" s="43"/>
      <c r="P49" s="43"/>
      <c r="Q49" s="43"/>
      <c r="R49" s="43"/>
      <c r="S49" s="43"/>
      <c r="T49" s="43"/>
      <c r="U49" s="43"/>
      <c r="V49" s="43"/>
      <c r="W49" s="43"/>
      <c r="X49" s="43"/>
      <c r="Y49" s="43"/>
      <c r="Z49" s="43"/>
      <c r="AA49" s="43"/>
      <c r="AB49" s="43"/>
      <c r="AC49" s="43"/>
      <c r="AD49" s="43"/>
      <c r="AE49" s="43"/>
      <c r="AF49" s="43"/>
      <c r="AG49" s="43"/>
      <c r="AH49" s="43"/>
    </row>
    <row r="50" spans="1:39">
      <c r="A50" s="35"/>
      <c r="B50" s="121" t="s">
        <v>127</v>
      </c>
      <c r="C50" s="121"/>
      <c r="D50" s="122"/>
      <c r="E50" s="122"/>
      <c r="G50" s="122"/>
      <c r="H50" s="122"/>
      <c r="I50" s="122"/>
      <c r="J50" s="122"/>
      <c r="K50" s="122"/>
      <c r="L50" s="122"/>
      <c r="M50" s="43"/>
      <c r="N50" s="43"/>
      <c r="O50" s="43"/>
      <c r="P50" s="43"/>
      <c r="Q50" s="43"/>
      <c r="R50" s="43"/>
      <c r="S50" s="43"/>
      <c r="T50" s="43"/>
      <c r="U50" s="43"/>
      <c r="V50" s="43"/>
      <c r="W50" s="43"/>
      <c r="X50" s="43"/>
      <c r="Y50" s="43"/>
      <c r="Z50" s="43"/>
      <c r="AA50" s="43"/>
      <c r="AB50" s="43"/>
      <c r="AC50" s="43"/>
      <c r="AD50" s="43"/>
      <c r="AE50" s="43"/>
      <c r="AF50" s="43"/>
      <c r="AG50" s="43"/>
    </row>
    <row r="51" spans="1:39">
      <c r="A51" s="35"/>
      <c r="C51" s="121"/>
      <c r="D51" s="122"/>
      <c r="E51" s="122"/>
      <c r="G51" s="122"/>
      <c r="H51" s="122"/>
      <c r="I51" s="122"/>
      <c r="J51" s="122"/>
      <c r="K51" s="122"/>
      <c r="L51" s="122"/>
      <c r="M51" s="859">
        <f>SUM(M29:S44)</f>
        <v>0</v>
      </c>
      <c r="N51" s="859"/>
      <c r="O51" s="859"/>
      <c r="P51" s="859"/>
      <c r="Q51" s="859"/>
      <c r="R51" s="859"/>
      <c r="S51" s="859"/>
      <c r="T51" s="43" t="s">
        <v>114</v>
      </c>
      <c r="U51" s="44"/>
      <c r="V51" s="45"/>
      <c r="W51" s="44"/>
      <c r="X51" s="43"/>
      <c r="Y51" s="44"/>
      <c r="Z51" s="860"/>
      <c r="AA51" s="860"/>
      <c r="AB51" s="860"/>
      <c r="AC51" s="860"/>
      <c r="AD51" s="860"/>
      <c r="AE51" s="860"/>
      <c r="AF51" s="860"/>
      <c r="AG51" s="43"/>
    </row>
    <row r="52" spans="1:39">
      <c r="A52" s="35"/>
      <c r="B52" s="45" t="s">
        <v>128</v>
      </c>
      <c r="C52" s="121"/>
      <c r="D52" s="122"/>
      <c r="E52" s="122"/>
      <c r="G52" s="122"/>
      <c r="H52" s="122"/>
      <c r="I52" s="122"/>
      <c r="J52" s="122"/>
      <c r="K52" s="122"/>
      <c r="L52" s="122"/>
      <c r="M52" s="43"/>
      <c r="N52" s="43"/>
      <c r="O52" s="43"/>
      <c r="P52" s="43"/>
      <c r="Q52" s="43"/>
      <c r="R52" s="43"/>
      <c r="S52" s="43"/>
      <c r="T52" s="43"/>
      <c r="U52" s="43"/>
      <c r="V52" s="43"/>
      <c r="W52" s="43"/>
      <c r="X52" s="43"/>
      <c r="Y52" s="43"/>
      <c r="Z52" s="43"/>
      <c r="AA52" s="43"/>
      <c r="AB52" s="43"/>
      <c r="AC52" s="43"/>
      <c r="AD52" s="43"/>
      <c r="AE52" s="43"/>
      <c r="AF52" s="43"/>
      <c r="AG52" s="43"/>
    </row>
    <row r="53" spans="1:39">
      <c r="A53" s="35"/>
      <c r="C53" s="121"/>
      <c r="D53" s="122"/>
      <c r="E53" s="122"/>
      <c r="G53" s="122"/>
      <c r="H53" s="122"/>
      <c r="I53" s="122"/>
      <c r="J53" s="122"/>
      <c r="K53" s="122"/>
      <c r="L53" s="122"/>
      <c r="M53" s="859">
        <f>M30*AK30+M32*AK32+M34*AK34+M36*AK36+M38*AK38+M40*AK40+M42*AK42+M44*AK44</f>
        <v>0</v>
      </c>
      <c r="N53" s="859"/>
      <c r="O53" s="859"/>
      <c r="P53" s="859"/>
      <c r="Q53" s="859"/>
      <c r="R53" s="859"/>
      <c r="S53" s="859"/>
      <c r="T53" s="43" t="s">
        <v>129</v>
      </c>
      <c r="U53" s="44"/>
      <c r="V53" s="45"/>
      <c r="W53" s="44"/>
      <c r="X53" s="43"/>
      <c r="Y53" s="44"/>
      <c r="Z53" s="860"/>
      <c r="AA53" s="860"/>
      <c r="AB53" s="860"/>
      <c r="AC53" s="860"/>
      <c r="AD53" s="860"/>
      <c r="AE53" s="860"/>
      <c r="AF53" s="860"/>
      <c r="AG53" s="43"/>
    </row>
    <row r="54" spans="1:39">
      <c r="A54" s="35"/>
      <c r="C54" s="121"/>
      <c r="D54" s="122"/>
      <c r="E54" s="122"/>
      <c r="G54" s="122"/>
      <c r="H54" s="122"/>
      <c r="I54" s="122"/>
      <c r="J54" s="122"/>
      <c r="K54" s="122"/>
      <c r="L54" s="122"/>
      <c r="M54" s="122"/>
      <c r="N54" s="122"/>
      <c r="O54" s="122"/>
      <c r="P54" s="122"/>
      <c r="Q54" s="122"/>
      <c r="R54" s="122"/>
      <c r="S54" s="122"/>
      <c r="T54" s="122"/>
      <c r="U54" s="122"/>
      <c r="V54" s="122"/>
      <c r="W54" s="122"/>
      <c r="X54" s="122"/>
      <c r="Y54" s="122"/>
      <c r="Z54" s="122"/>
      <c r="AA54" s="122"/>
      <c r="AB54" s="122"/>
      <c r="AC54" s="122"/>
      <c r="AD54" s="122"/>
      <c r="AE54" s="122"/>
      <c r="AF54" s="122"/>
      <c r="AG54" s="122"/>
    </row>
    <row r="55" spans="1:39">
      <c r="A55" s="35"/>
      <c r="B55" s="45" t="s">
        <v>131</v>
      </c>
      <c r="C55" s="121"/>
      <c r="D55" s="122"/>
      <c r="E55" s="122"/>
      <c r="G55" s="122"/>
      <c r="H55" s="122"/>
      <c r="I55" s="122"/>
      <c r="J55" s="122"/>
      <c r="K55" s="122"/>
      <c r="L55" s="122"/>
      <c r="M55" s="43"/>
      <c r="N55" s="43"/>
      <c r="O55" s="43"/>
      <c r="P55" s="43"/>
      <c r="Q55" s="43"/>
      <c r="R55" s="43"/>
      <c r="S55" s="43"/>
      <c r="T55" s="43"/>
      <c r="U55" s="43"/>
      <c r="V55" s="43"/>
      <c r="W55" s="43"/>
      <c r="X55" s="43"/>
      <c r="Y55" s="43"/>
      <c r="Z55" s="43"/>
      <c r="AA55" s="43"/>
      <c r="AB55" s="43"/>
      <c r="AC55" s="43"/>
      <c r="AD55" s="43"/>
      <c r="AE55" s="43"/>
      <c r="AF55" s="43"/>
      <c r="AG55" s="43"/>
      <c r="AH55" s="43"/>
    </row>
    <row r="56" spans="1:39">
      <c r="A56" s="35"/>
      <c r="B56" s="121"/>
      <c r="D56" s="122"/>
      <c r="E56" s="122"/>
      <c r="G56" s="122"/>
      <c r="H56" s="122"/>
      <c r="I56" s="122"/>
      <c r="J56" s="122"/>
      <c r="K56" s="122"/>
      <c r="L56" s="122"/>
      <c r="M56" s="589" t="e">
        <f>ROUNDDOWN(M53*10/M18,4)</f>
        <v>#DIV/0!</v>
      </c>
      <c r="N56" s="589"/>
      <c r="O56" s="589"/>
      <c r="P56" s="589"/>
      <c r="Q56" s="589"/>
      <c r="R56" s="589"/>
      <c r="S56" s="589"/>
      <c r="T56" s="43"/>
      <c r="U56" s="44"/>
      <c r="V56" s="45"/>
      <c r="W56" s="44"/>
      <c r="X56" s="43"/>
      <c r="Y56" s="44"/>
      <c r="Z56" s="861"/>
      <c r="AA56" s="861"/>
      <c r="AB56" s="861"/>
      <c r="AC56" s="861"/>
      <c r="AD56" s="861"/>
      <c r="AE56" s="861"/>
      <c r="AF56" s="861"/>
      <c r="AG56" s="43"/>
    </row>
    <row r="57" spans="1:39" s="282" customFormat="1" ht="19.5">
      <c r="A57" s="279"/>
      <c r="B57" s="41"/>
      <c r="C57" s="73" t="s">
        <v>1527</v>
      </c>
      <c r="D57" s="170"/>
      <c r="E57" s="170"/>
      <c r="F57" s="41"/>
      <c r="G57" s="170"/>
      <c r="H57" s="170"/>
      <c r="I57" s="170"/>
      <c r="J57" s="170"/>
      <c r="K57" s="170"/>
      <c r="L57" s="170"/>
      <c r="M57" s="170"/>
      <c r="N57" s="170"/>
      <c r="O57" s="170"/>
      <c r="P57" s="170"/>
      <c r="Q57" s="170"/>
      <c r="R57" s="170"/>
      <c r="S57" s="170"/>
      <c r="T57" s="170"/>
      <c r="U57" s="170"/>
      <c r="V57" s="170"/>
      <c r="W57" s="170"/>
      <c r="X57" s="280"/>
      <c r="Y57" s="283"/>
      <c r="Z57" s="284"/>
      <c r="AA57" s="284"/>
      <c r="AB57" s="284"/>
      <c r="AC57" s="284"/>
      <c r="AD57" s="284"/>
      <c r="AE57" s="284"/>
      <c r="AF57" s="284"/>
      <c r="AG57" s="280"/>
      <c r="AH57" s="73"/>
      <c r="AI57" s="73"/>
      <c r="AJ57" s="73"/>
      <c r="AK57" s="281"/>
      <c r="AL57" s="281"/>
      <c r="AM57" s="281"/>
    </row>
    <row r="58" spans="1:39" s="282" customFormat="1" ht="19.5">
      <c r="A58" s="279"/>
      <c r="B58" s="73"/>
      <c r="C58" s="41" t="s">
        <v>1523</v>
      </c>
      <c r="D58" s="170"/>
      <c r="E58" s="170"/>
      <c r="F58" s="73"/>
      <c r="G58" s="170"/>
      <c r="H58" s="170"/>
      <c r="I58" s="170"/>
      <c r="J58" s="170"/>
      <c r="K58" s="170"/>
      <c r="L58" s="170"/>
      <c r="M58" s="280"/>
      <c r="N58" s="280"/>
      <c r="O58" s="280"/>
      <c r="P58" s="280"/>
      <c r="Q58" s="280"/>
      <c r="R58" s="280"/>
      <c r="S58" s="280"/>
      <c r="T58" s="280"/>
      <c r="U58" s="280"/>
      <c r="V58" s="280"/>
      <c r="W58" s="280"/>
      <c r="X58" s="280"/>
      <c r="Y58" s="280"/>
      <c r="Z58" s="280"/>
      <c r="AA58" s="280"/>
      <c r="AB58" s="280"/>
      <c r="AC58" s="280"/>
      <c r="AD58" s="280"/>
      <c r="AE58" s="280"/>
      <c r="AF58" s="280"/>
      <c r="AG58" s="280"/>
      <c r="AH58" s="280"/>
      <c r="AI58" s="73"/>
      <c r="AJ58" s="73"/>
      <c r="AK58" s="281"/>
      <c r="AL58" s="281"/>
      <c r="AM58" s="281"/>
    </row>
    <row r="59" spans="1:39" s="282" customFormat="1" ht="19.5">
      <c r="A59" s="279"/>
      <c r="B59" s="73"/>
      <c r="C59" s="41" t="s">
        <v>1524</v>
      </c>
      <c r="D59" s="170"/>
      <c r="E59" s="170"/>
      <c r="F59" s="73"/>
      <c r="G59" s="170"/>
      <c r="H59" s="170"/>
      <c r="I59" s="170"/>
      <c r="J59" s="170"/>
      <c r="K59" s="170"/>
      <c r="L59" s="170"/>
      <c r="M59" s="280"/>
      <c r="N59" s="280"/>
      <c r="O59" s="280"/>
      <c r="P59" s="280"/>
      <c r="Q59" s="280"/>
      <c r="R59" s="280"/>
      <c r="S59" s="280"/>
      <c r="T59" s="280"/>
      <c r="U59" s="280"/>
      <c r="V59" s="280"/>
      <c r="W59" s="280"/>
      <c r="X59" s="280"/>
      <c r="Y59" s="280"/>
      <c r="Z59" s="280"/>
      <c r="AA59" s="280"/>
      <c r="AB59" s="280"/>
      <c r="AC59" s="280"/>
      <c r="AD59" s="280"/>
      <c r="AE59" s="280"/>
      <c r="AF59" s="280"/>
      <c r="AG59" s="280"/>
      <c r="AH59" s="280"/>
      <c r="AI59" s="73"/>
      <c r="AJ59" s="73"/>
      <c r="AK59" s="281"/>
      <c r="AL59" s="281"/>
      <c r="AM59" s="281"/>
    </row>
    <row r="60" spans="1:39" s="282" customFormat="1" ht="19.5">
      <c r="A60" s="279"/>
      <c r="B60" s="73"/>
      <c r="C60" s="41" t="s">
        <v>1525</v>
      </c>
      <c r="D60" s="170"/>
      <c r="E60" s="170"/>
      <c r="F60" s="73"/>
      <c r="G60" s="170"/>
      <c r="H60" s="170"/>
      <c r="I60" s="170"/>
      <c r="J60" s="170"/>
      <c r="K60" s="170"/>
      <c r="L60" s="170"/>
      <c r="M60" s="280"/>
      <c r="N60" s="280"/>
      <c r="O60" s="280"/>
      <c r="P60" s="280"/>
      <c r="Q60" s="280"/>
      <c r="R60" s="280"/>
      <c r="S60" s="280"/>
      <c r="T60" s="280"/>
      <c r="U60" s="280"/>
      <c r="V60" s="280"/>
      <c r="W60" s="280"/>
      <c r="X60" s="280"/>
      <c r="Y60" s="280"/>
      <c r="Z60" s="280"/>
      <c r="AA60" s="280"/>
      <c r="AB60" s="280"/>
      <c r="AC60" s="280"/>
      <c r="AD60" s="280"/>
      <c r="AE60" s="280"/>
      <c r="AF60" s="280"/>
      <c r="AG60" s="280"/>
      <c r="AH60" s="280"/>
      <c r="AI60" s="73"/>
      <c r="AJ60" s="73"/>
      <c r="AK60" s="281"/>
      <c r="AL60" s="281"/>
      <c r="AM60" s="281"/>
    </row>
    <row r="61" spans="1:39" s="282" customFormat="1" ht="19.5">
      <c r="A61" s="279"/>
      <c r="B61" s="41"/>
      <c r="C61" s="73" t="s">
        <v>1526</v>
      </c>
      <c r="D61" s="170"/>
      <c r="E61" s="170"/>
      <c r="F61" s="41"/>
      <c r="G61" s="170"/>
      <c r="H61" s="170"/>
      <c r="I61" s="170"/>
      <c r="J61" s="170"/>
      <c r="K61" s="170"/>
      <c r="L61" s="170"/>
      <c r="M61" s="170"/>
      <c r="N61" s="170"/>
      <c r="O61" s="170"/>
      <c r="P61" s="170"/>
      <c r="Q61" s="170"/>
      <c r="R61" s="170"/>
      <c r="S61" s="170"/>
      <c r="T61" s="170"/>
      <c r="U61" s="170"/>
      <c r="V61" s="170"/>
      <c r="W61" s="170"/>
      <c r="X61" s="280"/>
      <c r="Y61" s="283"/>
      <c r="Z61" s="284"/>
      <c r="AA61" s="284"/>
      <c r="AB61" s="284"/>
      <c r="AC61" s="284"/>
      <c r="AD61" s="284"/>
      <c r="AE61" s="284"/>
      <c r="AF61" s="284"/>
      <c r="AG61" s="280"/>
      <c r="AH61" s="73"/>
      <c r="AI61" s="73"/>
      <c r="AJ61" s="73"/>
      <c r="AK61" s="281"/>
      <c r="AL61" s="281"/>
      <c r="AM61" s="281"/>
    </row>
    <row r="62" spans="1:39">
      <c r="A62" s="35"/>
      <c r="B62" s="121"/>
      <c r="D62" s="122"/>
      <c r="E62" s="122"/>
      <c r="G62" s="122"/>
      <c r="H62" s="122"/>
      <c r="I62" s="122"/>
      <c r="J62" s="122"/>
      <c r="K62" s="122"/>
      <c r="L62" s="122"/>
      <c r="M62" s="278"/>
      <c r="N62" s="278"/>
      <c r="O62" s="278"/>
      <c r="P62" s="278"/>
      <c r="Q62" s="278"/>
      <c r="R62" s="278"/>
      <c r="S62" s="278"/>
      <c r="T62" s="43"/>
      <c r="U62" s="44"/>
      <c r="V62" s="45"/>
      <c r="W62" s="44"/>
      <c r="X62" s="43"/>
      <c r="Y62" s="44"/>
      <c r="Z62" s="277"/>
      <c r="AA62" s="277"/>
      <c r="AB62" s="277"/>
      <c r="AC62" s="277"/>
      <c r="AD62" s="277"/>
      <c r="AE62" s="277"/>
      <c r="AF62" s="277"/>
      <c r="AG62" s="43"/>
    </row>
    <row r="63" spans="1:39">
      <c r="A63" s="35"/>
      <c r="B63" s="121"/>
      <c r="D63" s="46"/>
      <c r="E63" s="122"/>
      <c r="F63" s="41"/>
      <c r="G63" s="122"/>
      <c r="H63" s="122"/>
      <c r="I63" s="122"/>
      <c r="J63" s="122"/>
      <c r="K63" s="122"/>
      <c r="L63" s="122"/>
      <c r="M63" s="122"/>
      <c r="N63" s="122"/>
      <c r="O63" s="122"/>
      <c r="P63" s="122"/>
      <c r="Q63" s="122"/>
      <c r="R63" s="122"/>
      <c r="S63" s="122"/>
      <c r="AE63" s="167"/>
      <c r="AF63" s="167"/>
    </row>
    <row r="64" spans="1:39">
      <c r="A64" s="34" t="s">
        <v>44</v>
      </c>
    </row>
    <row r="65" spans="1:2">
      <c r="A65" s="34" t="s">
        <v>1536</v>
      </c>
    </row>
    <row r="66" spans="1:2">
      <c r="A66" s="34" t="s">
        <v>174</v>
      </c>
    </row>
    <row r="67" spans="1:2">
      <c r="B67" s="34" t="s">
        <v>175</v>
      </c>
    </row>
    <row r="68" spans="1:2">
      <c r="A68" s="34" t="s">
        <v>1537</v>
      </c>
    </row>
    <row r="69" spans="1:2">
      <c r="A69" s="34" t="s">
        <v>176</v>
      </c>
    </row>
    <row r="70" spans="1:2">
      <c r="A70" s="34" t="s">
        <v>177</v>
      </c>
    </row>
    <row r="71" spans="1:2">
      <c r="A71" s="34" t="s">
        <v>178</v>
      </c>
    </row>
    <row r="72" spans="1:2">
      <c r="A72" s="34" t="s">
        <v>1538</v>
      </c>
    </row>
    <row r="73" spans="1:2">
      <c r="A73" s="34" t="s">
        <v>179</v>
      </c>
    </row>
    <row r="74" spans="1:2">
      <c r="A74" s="34" t="s">
        <v>180</v>
      </c>
    </row>
    <row r="75" spans="1:2">
      <c r="A75" s="34" t="s">
        <v>181</v>
      </c>
    </row>
    <row r="76" spans="1:2">
      <c r="A76" s="34" t="s">
        <v>182</v>
      </c>
    </row>
    <row r="77" spans="1:2">
      <c r="A77" s="34" t="s">
        <v>183</v>
      </c>
    </row>
    <row r="78" spans="1:2">
      <c r="A78" s="34" t="s">
        <v>184</v>
      </c>
    </row>
    <row r="79" spans="1:2">
      <c r="A79" s="34" t="s">
        <v>185</v>
      </c>
    </row>
    <row r="80" spans="1:2">
      <c r="A80" s="34" t="s">
        <v>186</v>
      </c>
    </row>
    <row r="81" spans="1:1">
      <c r="A81" s="34" t="s">
        <v>187</v>
      </c>
    </row>
    <row r="82" spans="1:1">
      <c r="A82" s="34" t="s">
        <v>188</v>
      </c>
    </row>
    <row r="83" spans="1:1">
      <c r="A83" s="34" t="s">
        <v>1539</v>
      </c>
    </row>
    <row r="84" spans="1:1">
      <c r="A84" s="34" t="s">
        <v>189</v>
      </c>
    </row>
    <row r="85" spans="1:1">
      <c r="A85" s="34" t="s">
        <v>190</v>
      </c>
    </row>
    <row r="86" spans="1:1">
      <c r="A86" s="34" t="s">
        <v>1540</v>
      </c>
    </row>
    <row r="87" spans="1:1">
      <c r="A87" s="34" t="s">
        <v>191</v>
      </c>
    </row>
    <row r="88" spans="1:1">
      <c r="A88" s="34" t="s">
        <v>192</v>
      </c>
    </row>
    <row r="89" spans="1:1">
      <c r="A89" s="34" t="s">
        <v>1541</v>
      </c>
    </row>
    <row r="90" spans="1:1">
      <c r="A90" s="34" t="s">
        <v>193</v>
      </c>
    </row>
    <row r="91" spans="1:1">
      <c r="A91" s="34" t="s">
        <v>1542</v>
      </c>
    </row>
    <row r="92" spans="1:1">
      <c r="A92" s="34" t="s">
        <v>194</v>
      </c>
    </row>
    <row r="93" spans="1:1">
      <c r="A93" s="34" t="s">
        <v>195</v>
      </c>
    </row>
    <row r="94" spans="1:1">
      <c r="A94" s="34" t="s">
        <v>196</v>
      </c>
    </row>
    <row r="95" spans="1:1">
      <c r="A95" s="34" t="s">
        <v>197</v>
      </c>
    </row>
    <row r="96" spans="1:1">
      <c r="A96" s="34" t="s">
        <v>1543</v>
      </c>
    </row>
    <row r="97" spans="1:6">
      <c r="A97" s="34" t="s">
        <v>198</v>
      </c>
    </row>
    <row r="98" spans="1:6">
      <c r="A98" s="34" t="s">
        <v>1544</v>
      </c>
    </row>
    <row r="99" spans="1:6">
      <c r="A99" s="34" t="s">
        <v>199</v>
      </c>
    </row>
    <row r="100" spans="1:6">
      <c r="A100" s="34" t="s">
        <v>200</v>
      </c>
    </row>
    <row r="101" spans="1:6">
      <c r="A101" s="34" t="s">
        <v>201</v>
      </c>
    </row>
    <row r="102" spans="1:6">
      <c r="A102" s="34" t="s">
        <v>202</v>
      </c>
    </row>
    <row r="103" spans="1:6">
      <c r="A103" s="34" t="s">
        <v>203</v>
      </c>
    </row>
    <row r="104" spans="1:6">
      <c r="A104" s="34" t="s">
        <v>204</v>
      </c>
    </row>
    <row r="105" spans="1:6">
      <c r="A105" s="34" t="s">
        <v>205</v>
      </c>
    </row>
    <row r="106" spans="1:6">
      <c r="F106" s="34"/>
    </row>
    <row r="107" spans="1:6">
      <c r="F107" s="34"/>
    </row>
    <row r="108" spans="1:6">
      <c r="F108" s="34"/>
    </row>
    <row r="109" spans="1:6">
      <c r="F109" s="34"/>
    </row>
    <row r="110" spans="1:6">
      <c r="F110" s="34"/>
    </row>
    <row r="111" spans="1:6">
      <c r="F111" s="34"/>
    </row>
    <row r="112" spans="1:6">
      <c r="F112" s="34"/>
    </row>
    <row r="113" spans="6:6">
      <c r="F113" s="34"/>
    </row>
    <row r="114" spans="6:6">
      <c r="F114" s="34"/>
    </row>
    <row r="115" spans="6:6">
      <c r="F115" s="34"/>
    </row>
    <row r="116" spans="6:6">
      <c r="F116" s="34"/>
    </row>
    <row r="117" spans="6:6">
      <c r="F117" s="34"/>
    </row>
    <row r="118" spans="6:6">
      <c r="F118" s="34"/>
    </row>
    <row r="119" spans="6:6">
      <c r="F119" s="34"/>
    </row>
    <row r="120" spans="6:6">
      <c r="F120" s="34"/>
    </row>
    <row r="121" spans="6:6">
      <c r="F121" s="34"/>
    </row>
    <row r="122" spans="6:6">
      <c r="F122" s="34"/>
    </row>
    <row r="123" spans="6:6">
      <c r="F123" s="34"/>
    </row>
    <row r="124" spans="6:6">
      <c r="F124" s="34"/>
    </row>
    <row r="125" spans="6:6">
      <c r="F125" s="34"/>
    </row>
    <row r="126" spans="6:6">
      <c r="F126" s="34"/>
    </row>
    <row r="127" spans="6:6">
      <c r="F127" s="34"/>
    </row>
    <row r="128" spans="6:6">
      <c r="F128" s="34"/>
    </row>
    <row r="129" spans="6:6">
      <c r="F129" s="34"/>
    </row>
  </sheetData>
  <sheetProtection algorithmName="SHA-512" hashValue="lmlGCvTg8v6MsnwhTFPXkKopBYyuvAmPk2hboq4KlKti+0ECoVriwo47AV3buqdhI+ZQ7uXMGX9x+rgREGF3BA==" saltValue="AeUc+wwBBIviT9VDP/wUMg==" spinCount="100000" sheet="1" objects="1" scenarios="1"/>
  <mergeCells count="30">
    <mergeCell ref="M53:S53"/>
    <mergeCell ref="Z53:AF53"/>
    <mergeCell ref="M56:S56"/>
    <mergeCell ref="Z56:AF56"/>
    <mergeCell ref="M42:S42"/>
    <mergeCell ref="Z42:AF42"/>
    <mergeCell ref="M44:S44"/>
    <mergeCell ref="Z44:AF44"/>
    <mergeCell ref="M51:S51"/>
    <mergeCell ref="Z51:AF51"/>
    <mergeCell ref="Z38:AF38"/>
    <mergeCell ref="M40:S40"/>
    <mergeCell ref="Z40:AF40"/>
    <mergeCell ref="M30:S30"/>
    <mergeCell ref="Z30:AF30"/>
    <mergeCell ref="M32:S32"/>
    <mergeCell ref="Z32:AF32"/>
    <mergeCell ref="M34:S34"/>
    <mergeCell ref="Z34:AF34"/>
    <mergeCell ref="M36:S36"/>
    <mergeCell ref="Z36:AF36"/>
    <mergeCell ref="M38:S38"/>
    <mergeCell ref="H9:I9"/>
    <mergeCell ref="M18:S18"/>
    <mergeCell ref="Z18:AF18"/>
    <mergeCell ref="A3:AJ3"/>
    <mergeCell ref="B5:G5"/>
    <mergeCell ref="H5:T5"/>
    <mergeCell ref="B6:G6"/>
    <mergeCell ref="H6:T6"/>
  </mergeCells>
  <phoneticPr fontId="1"/>
  <dataValidations count="1">
    <dataValidation type="list" allowBlank="1" showInputMessage="1" showErrorMessage="1" sqref="H9:I9" xr:uid="{29127561-CF5F-4652-8BBA-4F9C19F50D8C}">
      <formula1>"3,4,5,6,7,8,9,10,11,12,1,2"</formula1>
    </dataValidation>
  </dataValidations>
  <pageMargins left="0.7" right="0.7" top="0.75" bottom="0.75" header="0.3" footer="0.3"/>
  <pageSetup paperSize="9" scale="51" orientation="portrait" r:id="rId1"/>
  <rowBreaks count="1" manualBreakCount="1">
    <brk id="62" max="32"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F15FE-16D4-45E4-9E69-6A651D4760D9}">
  <sheetPr codeName="Sheet13"/>
  <dimension ref="A1:ADQ2"/>
  <sheetViews>
    <sheetView showGridLines="0" topLeftCell="OQ1" workbookViewId="0">
      <selection activeCell="O21" sqref="O21:P21"/>
    </sheetView>
  </sheetViews>
  <sheetFormatPr defaultRowHeight="18.75" outlineLevelCol="1"/>
  <cols>
    <col min="1" max="1" width="9" style="198"/>
    <col min="2" max="4" width="9" style="198" customWidth="1"/>
    <col min="5" max="7" width="9" style="198" hidden="1" customWidth="1" outlineLevel="1"/>
    <col min="8" max="8" width="9" style="198" customWidth="1" collapsed="1"/>
    <col min="9" max="10" width="9" style="198" customWidth="1"/>
    <col min="11" max="394" width="9" style="198" hidden="1" customWidth="1" outlineLevel="1"/>
    <col min="395" max="395" width="9" style="198" collapsed="1"/>
    <col min="396" max="407" width="9" style="198"/>
    <col min="408" max="440" width="9" style="198" hidden="1" customWidth="1" outlineLevel="1"/>
    <col min="441" max="441" width="9" style="198" collapsed="1"/>
    <col min="442" max="443" width="9" style="198"/>
    <col min="444" max="451" width="0" style="198" hidden="1" customWidth="1" outlineLevel="1"/>
    <col min="452" max="452" width="9" style="198" collapsed="1"/>
    <col min="453" max="518" width="9" style="198"/>
    <col min="519" max="780" width="9" style="198" hidden="1" customWidth="1" outlineLevel="1"/>
    <col min="781" max="781" width="9" style="198" collapsed="1"/>
    <col min="782" max="786" width="9" style="198" hidden="1" customWidth="1" outlineLevel="1"/>
    <col min="787" max="787" width="9" style="198" collapsed="1"/>
    <col min="788" max="790" width="9" style="198"/>
    <col min="791" max="796" width="0" style="198" hidden="1" customWidth="1" outlineLevel="1"/>
    <col min="797" max="797" width="9" style="198" collapsed="1"/>
    <col min="798" max="16384" width="9" style="198"/>
  </cols>
  <sheetData>
    <row r="1" spans="1:797">
      <c r="A1" s="199" t="s">
        <v>532</v>
      </c>
      <c r="B1" s="199" t="s">
        <v>533</v>
      </c>
      <c r="C1" s="199" t="s">
        <v>534</v>
      </c>
      <c r="D1" s="199" t="s">
        <v>535</v>
      </c>
      <c r="E1" s="199" t="s">
        <v>536</v>
      </c>
      <c r="F1" s="199" t="s">
        <v>537</v>
      </c>
      <c r="G1" s="199" t="s">
        <v>538</v>
      </c>
      <c r="H1" s="199" t="s">
        <v>539</v>
      </c>
      <c r="I1" s="199" t="s">
        <v>540</v>
      </c>
      <c r="J1" s="199" t="s">
        <v>541</v>
      </c>
      <c r="K1" s="199" t="s">
        <v>542</v>
      </c>
      <c r="L1" s="199" t="s">
        <v>543</v>
      </c>
      <c r="M1" s="199" t="s">
        <v>544</v>
      </c>
      <c r="N1" s="199" t="s">
        <v>545</v>
      </c>
      <c r="O1" s="199" t="s">
        <v>546</v>
      </c>
      <c r="P1" s="199" t="s">
        <v>547</v>
      </c>
      <c r="Q1" s="199" t="s">
        <v>548</v>
      </c>
      <c r="R1" s="199" t="s">
        <v>549</v>
      </c>
      <c r="S1" s="199" t="s">
        <v>550</v>
      </c>
      <c r="T1" s="199" t="s">
        <v>551</v>
      </c>
      <c r="U1" s="199" t="s">
        <v>552</v>
      </c>
      <c r="V1" s="199" t="s">
        <v>553</v>
      </c>
      <c r="W1" s="199" t="s">
        <v>554</v>
      </c>
      <c r="X1" s="199" t="s">
        <v>555</v>
      </c>
      <c r="Y1" s="199" t="s">
        <v>556</v>
      </c>
      <c r="Z1" s="199" t="s">
        <v>557</v>
      </c>
      <c r="AA1" s="199" t="s">
        <v>558</v>
      </c>
      <c r="AB1" s="199" t="s">
        <v>559</v>
      </c>
      <c r="AC1" s="199" t="s">
        <v>560</v>
      </c>
      <c r="AD1" s="199" t="s">
        <v>561</v>
      </c>
      <c r="AE1" s="199" t="s">
        <v>562</v>
      </c>
      <c r="AF1" s="199" t="s">
        <v>563</v>
      </c>
      <c r="AG1" s="199" t="s">
        <v>564</v>
      </c>
      <c r="AH1" s="199" t="s">
        <v>565</v>
      </c>
      <c r="AI1" s="199" t="s">
        <v>566</v>
      </c>
      <c r="AJ1" s="199" t="s">
        <v>567</v>
      </c>
      <c r="AK1" s="199" t="s">
        <v>568</v>
      </c>
      <c r="AL1" s="199" t="s">
        <v>569</v>
      </c>
      <c r="AM1" s="199" t="s">
        <v>570</v>
      </c>
      <c r="AN1" s="199" t="s">
        <v>571</v>
      </c>
      <c r="AO1" s="199" t="s">
        <v>572</v>
      </c>
      <c r="AP1" s="199" t="s">
        <v>573</v>
      </c>
      <c r="AQ1" s="199" t="s">
        <v>574</v>
      </c>
      <c r="AR1" s="199" t="s">
        <v>575</v>
      </c>
      <c r="AS1" s="199" t="s">
        <v>576</v>
      </c>
      <c r="AT1" s="199" t="s">
        <v>577</v>
      </c>
      <c r="AU1" s="199" t="s">
        <v>578</v>
      </c>
      <c r="AV1" s="199" t="s">
        <v>579</v>
      </c>
      <c r="AW1" s="199" t="s">
        <v>580</v>
      </c>
      <c r="AX1" s="199" t="s">
        <v>581</v>
      </c>
      <c r="AY1" s="199" t="s">
        <v>582</v>
      </c>
      <c r="AZ1" s="199" t="s">
        <v>583</v>
      </c>
      <c r="BA1" s="199" t="s">
        <v>584</v>
      </c>
      <c r="BB1" s="199" t="s">
        <v>585</v>
      </c>
      <c r="BC1" s="199" t="s">
        <v>586</v>
      </c>
      <c r="BD1" s="199" t="s">
        <v>587</v>
      </c>
      <c r="BE1" s="199" t="s">
        <v>588</v>
      </c>
      <c r="BF1" s="199" t="s">
        <v>589</v>
      </c>
      <c r="BG1" s="199" t="s">
        <v>590</v>
      </c>
      <c r="BH1" s="199" t="s">
        <v>591</v>
      </c>
      <c r="BI1" s="199" t="s">
        <v>592</v>
      </c>
      <c r="BJ1" s="199" t="s">
        <v>593</v>
      </c>
      <c r="BK1" s="199" t="s">
        <v>594</v>
      </c>
      <c r="BL1" s="199" t="s">
        <v>595</v>
      </c>
      <c r="BM1" s="199" t="s">
        <v>596</v>
      </c>
      <c r="BN1" s="199" t="s">
        <v>597</v>
      </c>
      <c r="BO1" s="199" t="s">
        <v>598</v>
      </c>
      <c r="BP1" s="199" t="s">
        <v>599</v>
      </c>
      <c r="BQ1" s="199" t="s">
        <v>600</v>
      </c>
      <c r="BR1" s="199" t="s">
        <v>601</v>
      </c>
      <c r="BS1" s="199" t="s">
        <v>602</v>
      </c>
      <c r="BT1" s="199" t="s">
        <v>603</v>
      </c>
      <c r="BU1" s="199" t="s">
        <v>604</v>
      </c>
      <c r="BV1" s="199" t="s">
        <v>605</v>
      </c>
      <c r="BW1" s="199" t="s">
        <v>606</v>
      </c>
      <c r="BX1" s="199" t="s">
        <v>607</v>
      </c>
      <c r="BY1" s="199" t="s">
        <v>608</v>
      </c>
      <c r="BZ1" s="199" t="s">
        <v>609</v>
      </c>
      <c r="CA1" s="199" t="s">
        <v>610</v>
      </c>
      <c r="CB1" s="199" t="s">
        <v>611</v>
      </c>
      <c r="CC1" s="199" t="s">
        <v>612</v>
      </c>
      <c r="CD1" s="199" t="s">
        <v>613</v>
      </c>
      <c r="CE1" s="199" t="s">
        <v>614</v>
      </c>
      <c r="CF1" s="199" t="s">
        <v>615</v>
      </c>
      <c r="CG1" s="199" t="s">
        <v>616</v>
      </c>
      <c r="CH1" s="199" t="s">
        <v>617</v>
      </c>
      <c r="CI1" s="199" t="s">
        <v>618</v>
      </c>
      <c r="CJ1" s="199" t="s">
        <v>619</v>
      </c>
      <c r="CK1" s="199" t="s">
        <v>620</v>
      </c>
      <c r="CL1" s="199" t="s">
        <v>621</v>
      </c>
      <c r="CM1" s="199" t="s">
        <v>622</v>
      </c>
      <c r="CN1" s="199" t="s">
        <v>623</v>
      </c>
      <c r="CO1" s="199" t="s">
        <v>624</v>
      </c>
      <c r="CP1" s="199" t="s">
        <v>625</v>
      </c>
      <c r="CQ1" s="199" t="s">
        <v>626</v>
      </c>
      <c r="CR1" s="199" t="s">
        <v>627</v>
      </c>
      <c r="CS1" s="199" t="s">
        <v>628</v>
      </c>
      <c r="CT1" s="199" t="s">
        <v>629</v>
      </c>
      <c r="CU1" s="199" t="s">
        <v>630</v>
      </c>
      <c r="CV1" s="199" t="s">
        <v>631</v>
      </c>
      <c r="CW1" s="199" t="s">
        <v>632</v>
      </c>
      <c r="CX1" s="199" t="s">
        <v>633</v>
      </c>
      <c r="CY1" s="199" t="s">
        <v>634</v>
      </c>
      <c r="CZ1" s="199" t="s">
        <v>635</v>
      </c>
      <c r="DA1" s="199" t="s">
        <v>636</v>
      </c>
      <c r="DB1" s="199" t="s">
        <v>637</v>
      </c>
      <c r="DC1" s="199" t="s">
        <v>638</v>
      </c>
      <c r="DD1" s="199" t="s">
        <v>639</v>
      </c>
      <c r="DE1" s="199" t="s">
        <v>640</v>
      </c>
      <c r="DF1" s="199" t="s">
        <v>641</v>
      </c>
      <c r="DG1" s="199" t="s">
        <v>642</v>
      </c>
      <c r="DH1" s="199" t="s">
        <v>643</v>
      </c>
      <c r="DI1" s="199" t="s">
        <v>644</v>
      </c>
      <c r="DJ1" s="199" t="s">
        <v>645</v>
      </c>
      <c r="DK1" s="199" t="s">
        <v>646</v>
      </c>
      <c r="DL1" s="199" t="s">
        <v>647</v>
      </c>
      <c r="DM1" s="199" t="s">
        <v>648</v>
      </c>
      <c r="DN1" s="199" t="s">
        <v>649</v>
      </c>
      <c r="DO1" s="199" t="s">
        <v>650</v>
      </c>
      <c r="DP1" s="199" t="s">
        <v>651</v>
      </c>
      <c r="DQ1" s="199" t="s">
        <v>652</v>
      </c>
      <c r="DR1" s="199" t="s">
        <v>653</v>
      </c>
      <c r="DS1" s="199" t="s">
        <v>654</v>
      </c>
      <c r="DT1" s="199" t="s">
        <v>655</v>
      </c>
      <c r="DU1" s="199" t="s">
        <v>656</v>
      </c>
      <c r="DV1" s="199" t="s">
        <v>657</v>
      </c>
      <c r="DW1" s="199" t="s">
        <v>658</v>
      </c>
      <c r="DX1" s="199" t="s">
        <v>659</v>
      </c>
      <c r="DY1" s="199" t="s">
        <v>660</v>
      </c>
      <c r="DZ1" s="199" t="s">
        <v>661</v>
      </c>
      <c r="EA1" s="199" t="s">
        <v>662</v>
      </c>
      <c r="EB1" s="199" t="s">
        <v>663</v>
      </c>
      <c r="EC1" s="199" t="s">
        <v>664</v>
      </c>
      <c r="ED1" s="199" t="s">
        <v>665</v>
      </c>
      <c r="EE1" s="199" t="s">
        <v>666</v>
      </c>
      <c r="EF1" s="199" t="s">
        <v>667</v>
      </c>
      <c r="EG1" s="199" t="s">
        <v>668</v>
      </c>
      <c r="EH1" s="199" t="s">
        <v>669</v>
      </c>
      <c r="EI1" s="199" t="s">
        <v>670</v>
      </c>
      <c r="EJ1" s="199" t="s">
        <v>671</v>
      </c>
      <c r="EK1" s="199" t="s">
        <v>672</v>
      </c>
      <c r="EL1" s="199" t="s">
        <v>673</v>
      </c>
      <c r="EM1" s="199" t="s">
        <v>674</v>
      </c>
      <c r="EN1" s="199" t="s">
        <v>675</v>
      </c>
      <c r="EO1" s="199" t="s">
        <v>676</v>
      </c>
      <c r="EP1" s="199" t="s">
        <v>677</v>
      </c>
      <c r="EQ1" s="199" t="s">
        <v>678</v>
      </c>
      <c r="ER1" s="199" t="s">
        <v>679</v>
      </c>
      <c r="ES1" s="199" t="s">
        <v>680</v>
      </c>
      <c r="ET1" s="199" t="s">
        <v>681</v>
      </c>
      <c r="EU1" s="199" t="s">
        <v>682</v>
      </c>
      <c r="EV1" s="199" t="s">
        <v>683</v>
      </c>
      <c r="EW1" s="199" t="s">
        <v>684</v>
      </c>
      <c r="EX1" s="199" t="s">
        <v>685</v>
      </c>
      <c r="EY1" s="199" t="s">
        <v>686</v>
      </c>
      <c r="EZ1" s="199" t="s">
        <v>687</v>
      </c>
      <c r="FA1" s="199" t="s">
        <v>688</v>
      </c>
      <c r="FB1" s="199" t="s">
        <v>689</v>
      </c>
      <c r="FC1" s="199" t="s">
        <v>690</v>
      </c>
      <c r="FD1" s="199" t="s">
        <v>691</v>
      </c>
      <c r="FE1" s="199" t="s">
        <v>692</v>
      </c>
      <c r="FF1" s="199" t="s">
        <v>693</v>
      </c>
      <c r="FG1" s="199" t="s">
        <v>694</v>
      </c>
      <c r="FH1" s="199" t="s">
        <v>695</v>
      </c>
      <c r="FI1" s="199" t="s">
        <v>696</v>
      </c>
      <c r="FJ1" s="199" t="s">
        <v>697</v>
      </c>
      <c r="FK1" s="199" t="s">
        <v>698</v>
      </c>
      <c r="FL1" s="199" t="s">
        <v>699</v>
      </c>
      <c r="FM1" s="199" t="s">
        <v>700</v>
      </c>
      <c r="FN1" s="199" t="s">
        <v>701</v>
      </c>
      <c r="FO1" s="199" t="s">
        <v>702</v>
      </c>
      <c r="FP1" s="199" t="s">
        <v>703</v>
      </c>
      <c r="FQ1" s="199" t="s">
        <v>704</v>
      </c>
      <c r="FR1" s="199" t="s">
        <v>705</v>
      </c>
      <c r="FS1" s="199" t="s">
        <v>706</v>
      </c>
      <c r="FT1" s="199" t="s">
        <v>707</v>
      </c>
      <c r="FU1" s="199" t="s">
        <v>708</v>
      </c>
      <c r="FV1" s="199" t="s">
        <v>709</v>
      </c>
      <c r="FW1" s="199" t="s">
        <v>710</v>
      </c>
      <c r="FX1" s="199" t="s">
        <v>711</v>
      </c>
      <c r="FY1" s="199" t="s">
        <v>712</v>
      </c>
      <c r="FZ1" s="199" t="s">
        <v>713</v>
      </c>
      <c r="GA1" s="199" t="s">
        <v>714</v>
      </c>
      <c r="GB1" s="199" t="s">
        <v>715</v>
      </c>
      <c r="GC1" s="199" t="s">
        <v>716</v>
      </c>
      <c r="GD1" s="199" t="s">
        <v>717</v>
      </c>
      <c r="GE1" s="199" t="s">
        <v>718</v>
      </c>
      <c r="GF1" s="199" t="s">
        <v>719</v>
      </c>
      <c r="GG1" s="199" t="s">
        <v>720</v>
      </c>
      <c r="GH1" s="199" t="s">
        <v>721</v>
      </c>
      <c r="GI1" s="199" t="s">
        <v>722</v>
      </c>
      <c r="GJ1" s="199" t="s">
        <v>723</v>
      </c>
      <c r="GK1" s="199" t="s">
        <v>724</v>
      </c>
      <c r="GL1" s="199" t="s">
        <v>725</v>
      </c>
      <c r="GM1" s="199" t="s">
        <v>726</v>
      </c>
      <c r="GN1" s="199" t="s">
        <v>727</v>
      </c>
      <c r="GO1" s="199" t="s">
        <v>728</v>
      </c>
      <c r="GP1" s="199" t="s">
        <v>729</v>
      </c>
      <c r="GQ1" s="199" t="s">
        <v>730</v>
      </c>
      <c r="GR1" s="199" t="s">
        <v>731</v>
      </c>
      <c r="GS1" s="199" t="s">
        <v>732</v>
      </c>
      <c r="GT1" s="199" t="s">
        <v>733</v>
      </c>
      <c r="GU1" s="199" t="s">
        <v>734</v>
      </c>
      <c r="GV1" s="199" t="s">
        <v>735</v>
      </c>
      <c r="GW1" s="199" t="s">
        <v>736</v>
      </c>
      <c r="GX1" s="199" t="s">
        <v>737</v>
      </c>
      <c r="GY1" s="199" t="s">
        <v>738</v>
      </c>
      <c r="GZ1" s="199" t="s">
        <v>739</v>
      </c>
      <c r="HA1" s="199" t="s">
        <v>740</v>
      </c>
      <c r="HB1" s="199" t="s">
        <v>741</v>
      </c>
      <c r="HC1" s="199" t="s">
        <v>742</v>
      </c>
      <c r="HD1" s="199" t="s">
        <v>743</v>
      </c>
      <c r="HE1" s="199" t="s">
        <v>744</v>
      </c>
      <c r="HF1" s="199" t="s">
        <v>745</v>
      </c>
      <c r="HG1" s="199" t="s">
        <v>746</v>
      </c>
      <c r="HH1" s="199" t="s">
        <v>747</v>
      </c>
      <c r="HI1" s="199" t="s">
        <v>748</v>
      </c>
      <c r="HJ1" s="199" t="s">
        <v>749</v>
      </c>
      <c r="HK1" s="199" t="s">
        <v>750</v>
      </c>
      <c r="HL1" s="199" t="s">
        <v>751</v>
      </c>
      <c r="HM1" s="199" t="s">
        <v>752</v>
      </c>
      <c r="HN1" s="199" t="s">
        <v>753</v>
      </c>
      <c r="HO1" s="199" t="s">
        <v>754</v>
      </c>
      <c r="HP1" s="199" t="s">
        <v>755</v>
      </c>
      <c r="HQ1" s="199" t="s">
        <v>756</v>
      </c>
      <c r="HR1" s="199" t="s">
        <v>757</v>
      </c>
      <c r="HS1" s="199" t="s">
        <v>758</v>
      </c>
      <c r="HT1" s="199" t="s">
        <v>759</v>
      </c>
      <c r="HU1" s="199" t="s">
        <v>760</v>
      </c>
      <c r="HV1" s="199" t="s">
        <v>761</v>
      </c>
      <c r="HW1" s="199" t="s">
        <v>762</v>
      </c>
      <c r="HX1" s="199" t="s">
        <v>763</v>
      </c>
      <c r="HY1" s="199" t="s">
        <v>764</v>
      </c>
      <c r="HZ1" s="199" t="s">
        <v>765</v>
      </c>
      <c r="IA1" s="199" t="s">
        <v>766</v>
      </c>
      <c r="IB1" s="199" t="s">
        <v>767</v>
      </c>
      <c r="IC1" s="199" t="s">
        <v>768</v>
      </c>
      <c r="ID1" s="199" t="s">
        <v>769</v>
      </c>
      <c r="IE1" s="199" t="s">
        <v>770</v>
      </c>
      <c r="IF1" s="199" t="s">
        <v>771</v>
      </c>
      <c r="IG1" s="199" t="s">
        <v>772</v>
      </c>
      <c r="IH1" s="199" t="s">
        <v>773</v>
      </c>
      <c r="II1" s="199" t="s">
        <v>774</v>
      </c>
      <c r="IJ1" s="199" t="s">
        <v>775</v>
      </c>
      <c r="IK1" s="199" t="s">
        <v>776</v>
      </c>
      <c r="IL1" s="199" t="s">
        <v>777</v>
      </c>
      <c r="IM1" s="199" t="s">
        <v>778</v>
      </c>
      <c r="IN1" s="199" t="s">
        <v>779</v>
      </c>
      <c r="IO1" s="199" t="s">
        <v>780</v>
      </c>
      <c r="IP1" s="199" t="s">
        <v>781</v>
      </c>
      <c r="IQ1" s="199" t="s">
        <v>782</v>
      </c>
      <c r="IR1" s="199" t="s">
        <v>783</v>
      </c>
      <c r="IS1" s="199" t="s">
        <v>784</v>
      </c>
      <c r="IT1" s="199" t="s">
        <v>785</v>
      </c>
      <c r="IU1" s="199" t="s">
        <v>786</v>
      </c>
      <c r="IV1" s="199" t="s">
        <v>787</v>
      </c>
      <c r="IW1" s="199" t="s">
        <v>788</v>
      </c>
      <c r="IX1" s="199" t="s">
        <v>789</v>
      </c>
      <c r="IY1" s="199" t="s">
        <v>790</v>
      </c>
      <c r="IZ1" s="199" t="s">
        <v>791</v>
      </c>
      <c r="JA1" s="199" t="s">
        <v>792</v>
      </c>
      <c r="JB1" s="199" t="s">
        <v>793</v>
      </c>
      <c r="JC1" s="199" t="s">
        <v>794</v>
      </c>
      <c r="JD1" s="199" t="s">
        <v>795</v>
      </c>
      <c r="JE1" s="199" t="s">
        <v>796</v>
      </c>
      <c r="JF1" s="199" t="s">
        <v>797</v>
      </c>
      <c r="JG1" s="199" t="s">
        <v>798</v>
      </c>
      <c r="JH1" s="199" t="s">
        <v>799</v>
      </c>
      <c r="JI1" s="199" t="s">
        <v>800</v>
      </c>
      <c r="JJ1" s="199" t="s">
        <v>801</v>
      </c>
      <c r="JK1" s="199" t="s">
        <v>802</v>
      </c>
      <c r="JL1" s="199" t="s">
        <v>803</v>
      </c>
      <c r="JM1" s="199" t="s">
        <v>804</v>
      </c>
      <c r="JN1" s="199" t="s">
        <v>805</v>
      </c>
      <c r="JO1" s="199" t="s">
        <v>806</v>
      </c>
      <c r="JP1" s="199" t="s">
        <v>807</v>
      </c>
      <c r="JQ1" s="199" t="s">
        <v>808</v>
      </c>
      <c r="JR1" s="199" t="s">
        <v>809</v>
      </c>
      <c r="JS1" s="199" t="s">
        <v>810</v>
      </c>
      <c r="JT1" s="199" t="s">
        <v>811</v>
      </c>
      <c r="JU1" s="199" t="s">
        <v>812</v>
      </c>
      <c r="JV1" s="199" t="s">
        <v>813</v>
      </c>
      <c r="JW1" s="199" t="s">
        <v>814</v>
      </c>
      <c r="JX1" s="199" t="s">
        <v>815</v>
      </c>
      <c r="JY1" s="199" t="s">
        <v>816</v>
      </c>
      <c r="JZ1" s="199" t="s">
        <v>817</v>
      </c>
      <c r="KA1" s="199" t="s">
        <v>818</v>
      </c>
      <c r="KB1" s="199" t="s">
        <v>819</v>
      </c>
      <c r="KC1" s="199" t="s">
        <v>820</v>
      </c>
      <c r="KD1" s="199" t="s">
        <v>821</v>
      </c>
      <c r="KE1" s="199" t="s">
        <v>822</v>
      </c>
      <c r="KF1" s="199" t="s">
        <v>823</v>
      </c>
      <c r="KG1" s="199" t="s">
        <v>824</v>
      </c>
      <c r="KH1" s="199" t="s">
        <v>825</v>
      </c>
      <c r="KI1" s="199" t="s">
        <v>826</v>
      </c>
      <c r="KJ1" s="199" t="s">
        <v>827</v>
      </c>
      <c r="KK1" s="199" t="s">
        <v>828</v>
      </c>
      <c r="KL1" s="199" t="s">
        <v>829</v>
      </c>
      <c r="KM1" s="199" t="s">
        <v>830</v>
      </c>
      <c r="KN1" s="199" t="s">
        <v>831</v>
      </c>
      <c r="KO1" s="199" t="s">
        <v>832</v>
      </c>
      <c r="KP1" s="199" t="s">
        <v>833</v>
      </c>
      <c r="KQ1" s="199" t="s">
        <v>834</v>
      </c>
      <c r="KR1" s="199" t="s">
        <v>835</v>
      </c>
      <c r="KS1" s="199" t="s">
        <v>836</v>
      </c>
      <c r="KT1" s="199" t="s">
        <v>837</v>
      </c>
      <c r="KU1" s="199" t="s">
        <v>838</v>
      </c>
      <c r="KV1" s="199" t="s">
        <v>839</v>
      </c>
      <c r="KW1" s="199" t="s">
        <v>840</v>
      </c>
      <c r="KX1" s="199" t="s">
        <v>841</v>
      </c>
      <c r="KY1" s="199" t="s">
        <v>842</v>
      </c>
      <c r="KZ1" s="199" t="s">
        <v>843</v>
      </c>
      <c r="LA1" s="199" t="s">
        <v>844</v>
      </c>
      <c r="LB1" s="199" t="s">
        <v>845</v>
      </c>
      <c r="LC1" s="199" t="s">
        <v>846</v>
      </c>
      <c r="LD1" s="199" t="s">
        <v>847</v>
      </c>
      <c r="LE1" s="199" t="s">
        <v>848</v>
      </c>
      <c r="LF1" s="199" t="s">
        <v>849</v>
      </c>
      <c r="LG1" s="199" t="s">
        <v>850</v>
      </c>
      <c r="LH1" s="199" t="s">
        <v>851</v>
      </c>
      <c r="LI1" s="199" t="s">
        <v>852</v>
      </c>
      <c r="LJ1" s="199" t="s">
        <v>853</v>
      </c>
      <c r="LK1" s="199" t="s">
        <v>854</v>
      </c>
      <c r="LL1" s="199" t="s">
        <v>855</v>
      </c>
      <c r="LM1" s="199" t="s">
        <v>856</v>
      </c>
      <c r="LN1" s="199" t="s">
        <v>857</v>
      </c>
      <c r="LO1" s="199" t="s">
        <v>858</v>
      </c>
      <c r="LP1" s="199" t="s">
        <v>859</v>
      </c>
      <c r="LQ1" s="199" t="s">
        <v>860</v>
      </c>
      <c r="LR1" s="199" t="s">
        <v>861</v>
      </c>
      <c r="LS1" s="199" t="s">
        <v>862</v>
      </c>
      <c r="LT1" s="199" t="s">
        <v>863</v>
      </c>
      <c r="LU1" s="199" t="s">
        <v>864</v>
      </c>
      <c r="LV1" s="199" t="s">
        <v>865</v>
      </c>
      <c r="LW1" s="199" t="s">
        <v>866</v>
      </c>
      <c r="LX1" s="199" t="s">
        <v>867</v>
      </c>
      <c r="LY1" s="199" t="s">
        <v>868</v>
      </c>
      <c r="LZ1" s="199" t="s">
        <v>869</v>
      </c>
      <c r="MA1" s="199" t="s">
        <v>870</v>
      </c>
      <c r="MB1" s="199" t="s">
        <v>871</v>
      </c>
      <c r="MC1" s="199" t="s">
        <v>872</v>
      </c>
      <c r="MD1" s="199" t="s">
        <v>873</v>
      </c>
      <c r="ME1" s="199" t="s">
        <v>874</v>
      </c>
      <c r="MF1" s="199" t="s">
        <v>875</v>
      </c>
      <c r="MG1" s="199" t="s">
        <v>876</v>
      </c>
      <c r="MH1" s="199" t="s">
        <v>877</v>
      </c>
      <c r="MI1" s="199" t="s">
        <v>878</v>
      </c>
      <c r="MJ1" s="199" t="s">
        <v>879</v>
      </c>
      <c r="MK1" s="199" t="s">
        <v>880</v>
      </c>
      <c r="ML1" s="199" t="s">
        <v>881</v>
      </c>
      <c r="MM1" s="199" t="s">
        <v>882</v>
      </c>
      <c r="MN1" s="199" t="s">
        <v>883</v>
      </c>
      <c r="MO1" s="199" t="s">
        <v>884</v>
      </c>
      <c r="MP1" s="199" t="s">
        <v>885</v>
      </c>
      <c r="MQ1" s="199" t="s">
        <v>886</v>
      </c>
      <c r="MR1" s="199" t="s">
        <v>887</v>
      </c>
      <c r="MS1" s="199" t="s">
        <v>888</v>
      </c>
      <c r="MT1" s="199" t="s">
        <v>889</v>
      </c>
      <c r="MU1" s="199" t="s">
        <v>890</v>
      </c>
      <c r="MV1" s="199" t="s">
        <v>891</v>
      </c>
      <c r="MW1" s="199" t="s">
        <v>892</v>
      </c>
      <c r="MX1" s="199" t="s">
        <v>893</v>
      </c>
      <c r="MY1" s="199" t="s">
        <v>894</v>
      </c>
      <c r="MZ1" s="199" t="s">
        <v>895</v>
      </c>
      <c r="NA1" s="199" t="s">
        <v>896</v>
      </c>
      <c r="NB1" s="199" t="s">
        <v>897</v>
      </c>
      <c r="NC1" s="199" t="s">
        <v>898</v>
      </c>
      <c r="ND1" s="199" t="s">
        <v>899</v>
      </c>
      <c r="NE1" s="199" t="s">
        <v>900</v>
      </c>
      <c r="NF1" s="199" t="s">
        <v>901</v>
      </c>
      <c r="NG1" s="199" t="s">
        <v>902</v>
      </c>
      <c r="NH1" s="199" t="s">
        <v>903</v>
      </c>
      <c r="NI1" s="199" t="s">
        <v>904</v>
      </c>
      <c r="NJ1" s="199" t="s">
        <v>905</v>
      </c>
      <c r="NK1" s="199" t="s">
        <v>906</v>
      </c>
      <c r="NL1" s="199" t="s">
        <v>907</v>
      </c>
      <c r="NM1" s="199" t="s">
        <v>908</v>
      </c>
      <c r="NN1" s="199" t="s">
        <v>909</v>
      </c>
      <c r="NO1" s="199" t="s">
        <v>910</v>
      </c>
      <c r="NP1" s="199" t="s">
        <v>911</v>
      </c>
      <c r="NQ1" s="199" t="s">
        <v>912</v>
      </c>
      <c r="NR1" s="199" t="s">
        <v>913</v>
      </c>
      <c r="NS1" s="199" t="s">
        <v>914</v>
      </c>
      <c r="NT1" s="199" t="s">
        <v>915</v>
      </c>
      <c r="NU1" s="199" t="s">
        <v>916</v>
      </c>
      <c r="NV1" s="199" t="s">
        <v>917</v>
      </c>
      <c r="NW1" s="199" t="s">
        <v>918</v>
      </c>
      <c r="NX1" s="199" t="s">
        <v>919</v>
      </c>
      <c r="NY1" s="199" t="s">
        <v>920</v>
      </c>
      <c r="NZ1" s="199" t="s">
        <v>921</v>
      </c>
      <c r="OA1" s="199" t="s">
        <v>922</v>
      </c>
      <c r="OB1" s="199" t="s">
        <v>923</v>
      </c>
      <c r="OC1" s="199" t="s">
        <v>924</v>
      </c>
      <c r="OD1" s="199" t="s">
        <v>925</v>
      </c>
      <c r="OE1" s="199" t="s">
        <v>926</v>
      </c>
      <c r="OF1" s="199" t="s">
        <v>927</v>
      </c>
      <c r="OG1" s="199" t="s">
        <v>928</v>
      </c>
      <c r="OH1" s="199" t="s">
        <v>929</v>
      </c>
      <c r="OI1" s="199" t="s">
        <v>930</v>
      </c>
      <c r="OJ1" s="199" t="s">
        <v>931</v>
      </c>
      <c r="OK1" s="199" t="s">
        <v>932</v>
      </c>
      <c r="OL1" s="199" t="s">
        <v>933</v>
      </c>
      <c r="OM1" s="199" t="s">
        <v>934</v>
      </c>
      <c r="ON1" s="199" t="s">
        <v>935</v>
      </c>
      <c r="OO1" s="199" t="s">
        <v>936</v>
      </c>
      <c r="OP1" s="199" t="s">
        <v>937</v>
      </c>
      <c r="OQ1" s="199" t="s">
        <v>938</v>
      </c>
      <c r="OR1" s="199" t="s">
        <v>939</v>
      </c>
      <c r="OS1" s="199" t="s">
        <v>940</v>
      </c>
      <c r="OT1" s="199" t="s">
        <v>941</v>
      </c>
      <c r="OU1" s="199" t="s">
        <v>942</v>
      </c>
      <c r="OV1" s="199" t="s">
        <v>943</v>
      </c>
      <c r="OW1" s="199" t="s">
        <v>944</v>
      </c>
      <c r="OX1" s="199" t="s">
        <v>945</v>
      </c>
      <c r="OY1" s="199" t="s">
        <v>946</v>
      </c>
      <c r="OZ1" s="199" t="s">
        <v>947</v>
      </c>
      <c r="PA1" s="199" t="s">
        <v>948</v>
      </c>
      <c r="PB1" s="199" t="s">
        <v>949</v>
      </c>
      <c r="PC1" s="199" t="s">
        <v>950</v>
      </c>
      <c r="PD1" s="199" t="s">
        <v>951</v>
      </c>
      <c r="PE1" s="199" t="s">
        <v>952</v>
      </c>
      <c r="PF1" s="199" t="s">
        <v>953</v>
      </c>
      <c r="PG1" s="199" t="s">
        <v>954</v>
      </c>
      <c r="PH1" s="199" t="s">
        <v>955</v>
      </c>
      <c r="PI1" s="199" t="s">
        <v>956</v>
      </c>
      <c r="PJ1" s="199" t="s">
        <v>957</v>
      </c>
      <c r="PK1" s="199" t="s">
        <v>958</v>
      </c>
      <c r="PL1" s="199" t="s">
        <v>959</v>
      </c>
      <c r="PM1" s="199" t="s">
        <v>960</v>
      </c>
      <c r="PN1" s="199" t="s">
        <v>961</v>
      </c>
      <c r="PO1" s="199" t="s">
        <v>962</v>
      </c>
      <c r="PP1" s="199" t="s">
        <v>963</v>
      </c>
      <c r="PQ1" s="199" t="s">
        <v>964</v>
      </c>
      <c r="PR1" s="199" t="s">
        <v>965</v>
      </c>
      <c r="PS1" s="199" t="s">
        <v>966</v>
      </c>
      <c r="PT1" s="199" t="s">
        <v>967</v>
      </c>
      <c r="PU1" s="199" t="s">
        <v>968</v>
      </c>
      <c r="PV1" s="199" t="s">
        <v>969</v>
      </c>
      <c r="PW1" s="199" t="s">
        <v>970</v>
      </c>
      <c r="PX1" s="199" t="s">
        <v>971</v>
      </c>
      <c r="PY1" s="199" t="s">
        <v>972</v>
      </c>
      <c r="PZ1" s="199" t="s">
        <v>973</v>
      </c>
      <c r="QA1" s="199" t="s">
        <v>974</v>
      </c>
      <c r="QB1" s="199" t="s">
        <v>975</v>
      </c>
      <c r="QC1" s="199" t="s">
        <v>976</v>
      </c>
      <c r="QD1" s="199" t="s">
        <v>977</v>
      </c>
      <c r="QE1" s="199" t="s">
        <v>978</v>
      </c>
      <c r="QF1" s="199" t="s">
        <v>979</v>
      </c>
      <c r="QG1" s="199" t="s">
        <v>980</v>
      </c>
      <c r="QH1" s="199" t="s">
        <v>981</v>
      </c>
      <c r="QI1" s="199" t="s">
        <v>982</v>
      </c>
      <c r="QJ1" s="199" t="s">
        <v>983</v>
      </c>
      <c r="QK1" s="199" t="s">
        <v>984</v>
      </c>
      <c r="QL1" s="199" t="s">
        <v>985</v>
      </c>
      <c r="QM1" s="199" t="s">
        <v>986</v>
      </c>
      <c r="QN1" s="199" t="s">
        <v>987</v>
      </c>
      <c r="QO1" s="199" t="s">
        <v>988</v>
      </c>
      <c r="QP1" s="199" t="s">
        <v>989</v>
      </c>
      <c r="QQ1" s="199" t="s">
        <v>990</v>
      </c>
      <c r="QR1" s="199" t="s">
        <v>991</v>
      </c>
      <c r="QS1" s="199" t="s">
        <v>992</v>
      </c>
      <c r="QT1" s="199" t="s">
        <v>993</v>
      </c>
      <c r="QU1" s="199" t="s">
        <v>994</v>
      </c>
      <c r="QV1" s="199" t="s">
        <v>995</v>
      </c>
      <c r="QW1" s="199" t="s">
        <v>996</v>
      </c>
      <c r="QX1" s="199" t="s">
        <v>997</v>
      </c>
      <c r="QY1" s="199" t="s">
        <v>998</v>
      </c>
      <c r="QZ1" s="199" t="s">
        <v>999</v>
      </c>
      <c r="RA1" s="199" t="s">
        <v>1000</v>
      </c>
      <c r="RB1" s="199" t="s">
        <v>1001</v>
      </c>
      <c r="RC1" s="199" t="s">
        <v>1002</v>
      </c>
      <c r="RD1" s="199" t="s">
        <v>1003</v>
      </c>
      <c r="RE1" s="199" t="s">
        <v>1004</v>
      </c>
      <c r="RF1" s="199" t="s">
        <v>1005</v>
      </c>
      <c r="RG1" s="199" t="s">
        <v>1006</v>
      </c>
      <c r="RH1" s="199" t="s">
        <v>1007</v>
      </c>
      <c r="RI1" s="199" t="s">
        <v>1008</v>
      </c>
      <c r="RJ1" s="199" t="s">
        <v>1009</v>
      </c>
      <c r="RK1" s="199" t="s">
        <v>1010</v>
      </c>
      <c r="RL1" s="199" t="s">
        <v>1011</v>
      </c>
      <c r="RM1" s="199" t="s">
        <v>1012</v>
      </c>
      <c r="RN1" s="199" t="s">
        <v>1013</v>
      </c>
      <c r="RO1" s="199" t="s">
        <v>1014</v>
      </c>
      <c r="RP1" s="199" t="s">
        <v>1015</v>
      </c>
      <c r="RQ1" s="199" t="s">
        <v>1016</v>
      </c>
      <c r="RR1" s="199" t="s">
        <v>1017</v>
      </c>
      <c r="RS1" s="199" t="s">
        <v>1018</v>
      </c>
      <c r="RT1" s="199" t="s">
        <v>1019</v>
      </c>
      <c r="RU1" s="199" t="s">
        <v>1020</v>
      </c>
      <c r="RV1" s="199" t="s">
        <v>1021</v>
      </c>
      <c r="RW1" s="199" t="s">
        <v>1022</v>
      </c>
      <c r="RX1" s="199" t="s">
        <v>1023</v>
      </c>
      <c r="RY1" s="199" t="s">
        <v>1024</v>
      </c>
      <c r="RZ1" s="199" t="s">
        <v>1025</v>
      </c>
      <c r="SA1" s="199" t="s">
        <v>1026</v>
      </c>
      <c r="SB1" s="199" t="s">
        <v>1027</v>
      </c>
      <c r="SC1" s="199" t="s">
        <v>1028</v>
      </c>
      <c r="SD1" s="199" t="s">
        <v>1029</v>
      </c>
      <c r="SE1" s="199" t="s">
        <v>1030</v>
      </c>
      <c r="SF1" s="199" t="s">
        <v>1031</v>
      </c>
      <c r="SG1" s="199" t="s">
        <v>1032</v>
      </c>
      <c r="SH1" s="199" t="s">
        <v>1033</v>
      </c>
      <c r="SI1" s="199" t="s">
        <v>1034</v>
      </c>
      <c r="SJ1" s="199" t="s">
        <v>1035</v>
      </c>
      <c r="SK1" s="199" t="s">
        <v>1036</v>
      </c>
      <c r="SL1" s="199" t="s">
        <v>1037</v>
      </c>
      <c r="SM1" s="199" t="s">
        <v>1038</v>
      </c>
      <c r="SN1" s="199" t="s">
        <v>1039</v>
      </c>
      <c r="SO1" s="199" t="s">
        <v>1040</v>
      </c>
      <c r="SP1" s="199" t="s">
        <v>1041</v>
      </c>
      <c r="SQ1" s="199" t="s">
        <v>1042</v>
      </c>
      <c r="SR1" s="199" t="s">
        <v>1043</v>
      </c>
      <c r="SS1" s="199" t="s">
        <v>1044</v>
      </c>
      <c r="ST1" s="199" t="s">
        <v>1045</v>
      </c>
      <c r="SU1" s="199" t="s">
        <v>1046</v>
      </c>
      <c r="SV1" s="199" t="s">
        <v>1047</v>
      </c>
      <c r="SW1" s="199" t="s">
        <v>1048</v>
      </c>
      <c r="SX1" s="199" t="s">
        <v>1049</v>
      </c>
      <c r="SY1" s="199" t="s">
        <v>1050</v>
      </c>
      <c r="SZ1" s="199" t="s">
        <v>1051</v>
      </c>
      <c r="TA1" s="199" t="s">
        <v>1052</v>
      </c>
      <c r="TB1" s="199" t="s">
        <v>1053</v>
      </c>
      <c r="TC1" s="199" t="s">
        <v>1054</v>
      </c>
      <c r="TD1" s="199" t="s">
        <v>1055</v>
      </c>
      <c r="TE1" s="199" t="s">
        <v>1056</v>
      </c>
      <c r="TF1" s="199" t="s">
        <v>1057</v>
      </c>
      <c r="TG1" s="199" t="s">
        <v>1058</v>
      </c>
      <c r="TH1" s="199" t="s">
        <v>1059</v>
      </c>
      <c r="TI1" s="199" t="s">
        <v>1060</v>
      </c>
      <c r="TJ1" s="199" t="s">
        <v>1061</v>
      </c>
      <c r="TK1" s="199" t="s">
        <v>1062</v>
      </c>
      <c r="TL1" s="199" t="s">
        <v>1063</v>
      </c>
      <c r="TM1" s="199" t="s">
        <v>1064</v>
      </c>
      <c r="TN1" s="199" t="s">
        <v>1065</v>
      </c>
      <c r="TO1" s="199" t="s">
        <v>1066</v>
      </c>
      <c r="TP1" s="199" t="s">
        <v>1067</v>
      </c>
      <c r="TQ1" s="199" t="s">
        <v>1068</v>
      </c>
      <c r="TR1" s="199" t="s">
        <v>1069</v>
      </c>
      <c r="TS1" s="199" t="s">
        <v>1070</v>
      </c>
      <c r="TT1" s="199" t="s">
        <v>1071</v>
      </c>
      <c r="TU1" s="199" t="s">
        <v>1072</v>
      </c>
      <c r="TV1" s="199" t="s">
        <v>1073</v>
      </c>
      <c r="TW1" s="199" t="s">
        <v>1074</v>
      </c>
      <c r="TX1" s="199" t="s">
        <v>1075</v>
      </c>
      <c r="TY1" s="199" t="s">
        <v>1076</v>
      </c>
      <c r="TZ1" s="199" t="s">
        <v>1077</v>
      </c>
      <c r="UA1" s="199" t="s">
        <v>1078</v>
      </c>
      <c r="UB1" s="199" t="s">
        <v>1079</v>
      </c>
      <c r="UC1" s="199" t="s">
        <v>1080</v>
      </c>
      <c r="UD1" s="199" t="s">
        <v>1081</v>
      </c>
      <c r="UE1" s="199" t="s">
        <v>1082</v>
      </c>
      <c r="UF1" s="199" t="s">
        <v>1083</v>
      </c>
      <c r="UG1" s="199" t="s">
        <v>1084</v>
      </c>
      <c r="UH1" s="199" t="s">
        <v>1085</v>
      </c>
      <c r="UI1" s="199" t="s">
        <v>1086</v>
      </c>
      <c r="UJ1" s="199" t="s">
        <v>1087</v>
      </c>
      <c r="UK1" s="199" t="s">
        <v>1088</v>
      </c>
      <c r="UL1" s="199" t="s">
        <v>1089</v>
      </c>
      <c r="UM1" s="199" t="s">
        <v>1090</v>
      </c>
      <c r="UN1" s="199" t="s">
        <v>1091</v>
      </c>
      <c r="UO1" s="199" t="s">
        <v>1092</v>
      </c>
      <c r="UP1" s="199" t="s">
        <v>1093</v>
      </c>
      <c r="UQ1" s="199" t="s">
        <v>1094</v>
      </c>
      <c r="UR1" s="199" t="s">
        <v>1095</v>
      </c>
      <c r="US1" s="199" t="s">
        <v>1096</v>
      </c>
      <c r="UT1" s="199" t="s">
        <v>1097</v>
      </c>
      <c r="UU1" s="199" t="s">
        <v>1098</v>
      </c>
      <c r="UV1" s="199" t="s">
        <v>1099</v>
      </c>
      <c r="UW1" s="199" t="s">
        <v>1100</v>
      </c>
      <c r="UX1" s="199" t="s">
        <v>1101</v>
      </c>
      <c r="UY1" s="199" t="s">
        <v>1102</v>
      </c>
      <c r="UZ1" s="199" t="s">
        <v>1103</v>
      </c>
      <c r="VA1" s="199" t="s">
        <v>1104</v>
      </c>
      <c r="VB1" s="199" t="s">
        <v>1105</v>
      </c>
      <c r="VC1" s="199" t="s">
        <v>1106</v>
      </c>
      <c r="VD1" s="199" t="s">
        <v>1107</v>
      </c>
      <c r="VE1" s="199" t="s">
        <v>1108</v>
      </c>
      <c r="VF1" s="199" t="s">
        <v>1109</v>
      </c>
      <c r="VG1" s="199" t="s">
        <v>1110</v>
      </c>
      <c r="VH1" s="199" t="s">
        <v>1111</v>
      </c>
      <c r="VI1" s="199" t="s">
        <v>1112</v>
      </c>
      <c r="VJ1" s="199" t="s">
        <v>1113</v>
      </c>
      <c r="VK1" s="199" t="s">
        <v>1114</v>
      </c>
      <c r="VL1" s="199" t="s">
        <v>1115</v>
      </c>
      <c r="VM1" s="199" t="s">
        <v>1116</v>
      </c>
      <c r="VN1" s="199" t="s">
        <v>1117</v>
      </c>
      <c r="VO1" s="199" t="s">
        <v>1118</v>
      </c>
      <c r="VP1" s="199" t="s">
        <v>1119</v>
      </c>
      <c r="VQ1" s="199" t="s">
        <v>1120</v>
      </c>
      <c r="VR1" s="199" t="s">
        <v>1121</v>
      </c>
      <c r="VS1" s="199" t="s">
        <v>1122</v>
      </c>
      <c r="VT1" s="199" t="s">
        <v>1123</v>
      </c>
      <c r="VU1" s="199" t="s">
        <v>1124</v>
      </c>
      <c r="VV1" s="199" t="s">
        <v>1125</v>
      </c>
      <c r="VW1" s="199" t="s">
        <v>1126</v>
      </c>
      <c r="VX1" s="199" t="s">
        <v>1127</v>
      </c>
      <c r="VY1" s="199" t="s">
        <v>1128</v>
      </c>
      <c r="VZ1" s="199" t="s">
        <v>1129</v>
      </c>
      <c r="WA1" s="199" t="s">
        <v>1130</v>
      </c>
      <c r="WB1" s="199" t="s">
        <v>1131</v>
      </c>
      <c r="WC1" s="199" t="s">
        <v>1132</v>
      </c>
      <c r="WD1" s="199" t="s">
        <v>1133</v>
      </c>
      <c r="WE1" s="199" t="s">
        <v>1134</v>
      </c>
      <c r="WF1" s="199" t="s">
        <v>1135</v>
      </c>
      <c r="WG1" s="199" t="s">
        <v>1136</v>
      </c>
      <c r="WH1" s="199" t="s">
        <v>1137</v>
      </c>
      <c r="WI1" s="199" t="s">
        <v>1138</v>
      </c>
      <c r="WJ1" s="199" t="s">
        <v>1139</v>
      </c>
      <c r="WK1" s="199" t="s">
        <v>1140</v>
      </c>
      <c r="WL1" s="199" t="s">
        <v>1141</v>
      </c>
      <c r="WM1" s="199" t="s">
        <v>1142</v>
      </c>
      <c r="WN1" s="199" t="s">
        <v>1143</v>
      </c>
      <c r="WO1" s="199" t="s">
        <v>1144</v>
      </c>
      <c r="WP1" s="199" t="s">
        <v>1145</v>
      </c>
      <c r="WQ1" s="199" t="s">
        <v>1146</v>
      </c>
      <c r="WR1" s="199" t="s">
        <v>1147</v>
      </c>
      <c r="WS1" s="199" t="s">
        <v>1148</v>
      </c>
      <c r="WT1" s="199" t="s">
        <v>1149</v>
      </c>
      <c r="WU1" s="199" t="s">
        <v>1150</v>
      </c>
      <c r="WV1" s="199" t="s">
        <v>1151</v>
      </c>
      <c r="WW1" s="199" t="s">
        <v>1152</v>
      </c>
      <c r="WX1" s="199" t="s">
        <v>1153</v>
      </c>
      <c r="WY1" s="199" t="s">
        <v>1154</v>
      </c>
      <c r="WZ1" s="199" t="s">
        <v>1155</v>
      </c>
      <c r="XA1" s="199" t="s">
        <v>1156</v>
      </c>
      <c r="XB1" s="199" t="s">
        <v>1157</v>
      </c>
      <c r="XC1" s="199" t="s">
        <v>1158</v>
      </c>
      <c r="XD1" s="199" t="s">
        <v>1159</v>
      </c>
      <c r="XE1" s="199" t="s">
        <v>1160</v>
      </c>
      <c r="XF1" s="199" t="s">
        <v>1161</v>
      </c>
      <c r="XG1" s="199" t="s">
        <v>1162</v>
      </c>
      <c r="XH1" s="199" t="s">
        <v>1163</v>
      </c>
      <c r="XI1" s="199" t="s">
        <v>1164</v>
      </c>
      <c r="XJ1" s="199" t="s">
        <v>1165</v>
      </c>
      <c r="XK1" s="199" t="s">
        <v>1166</v>
      </c>
      <c r="XL1" s="199" t="s">
        <v>1167</v>
      </c>
      <c r="XM1" s="199" t="s">
        <v>1168</v>
      </c>
      <c r="XN1" s="199" t="s">
        <v>1169</v>
      </c>
      <c r="XO1" s="199" t="s">
        <v>1170</v>
      </c>
      <c r="XP1" s="199" t="s">
        <v>1171</v>
      </c>
      <c r="XQ1" s="199" t="s">
        <v>1172</v>
      </c>
      <c r="XR1" s="199" t="s">
        <v>1173</v>
      </c>
      <c r="XS1" s="199" t="s">
        <v>1174</v>
      </c>
      <c r="XT1" s="199" t="s">
        <v>1175</v>
      </c>
      <c r="XU1" s="199" t="s">
        <v>1176</v>
      </c>
      <c r="XV1" s="199" t="s">
        <v>1177</v>
      </c>
      <c r="XW1" s="199" t="s">
        <v>1178</v>
      </c>
      <c r="XX1" s="199" t="s">
        <v>1179</v>
      </c>
      <c r="XY1" s="199" t="s">
        <v>1180</v>
      </c>
      <c r="XZ1" s="199" t="s">
        <v>1181</v>
      </c>
      <c r="YA1" s="199" t="s">
        <v>1182</v>
      </c>
      <c r="YB1" s="199" t="s">
        <v>1183</v>
      </c>
      <c r="YC1" s="199" t="s">
        <v>1184</v>
      </c>
      <c r="YD1" s="199" t="s">
        <v>1185</v>
      </c>
      <c r="YE1" s="199" t="s">
        <v>1186</v>
      </c>
      <c r="YF1" s="199" t="s">
        <v>1187</v>
      </c>
      <c r="YG1" s="199" t="s">
        <v>1188</v>
      </c>
      <c r="YH1" s="199" t="s">
        <v>1189</v>
      </c>
      <c r="YI1" s="199" t="s">
        <v>1190</v>
      </c>
      <c r="YJ1" s="199" t="s">
        <v>1191</v>
      </c>
      <c r="YK1" s="199" t="s">
        <v>1192</v>
      </c>
      <c r="YL1" s="199" t="s">
        <v>1193</v>
      </c>
      <c r="YM1" s="199" t="s">
        <v>1194</v>
      </c>
      <c r="YN1" s="199" t="s">
        <v>1195</v>
      </c>
      <c r="YO1" s="199" t="s">
        <v>1196</v>
      </c>
      <c r="YP1" s="199" t="s">
        <v>1197</v>
      </c>
      <c r="YQ1" s="199" t="s">
        <v>1198</v>
      </c>
      <c r="YR1" s="199" t="s">
        <v>1199</v>
      </c>
      <c r="YS1" s="199" t="s">
        <v>1200</v>
      </c>
      <c r="YT1" s="199" t="s">
        <v>1201</v>
      </c>
      <c r="YU1" s="199" t="s">
        <v>1202</v>
      </c>
      <c r="YV1" s="199" t="s">
        <v>1203</v>
      </c>
      <c r="YW1" s="199" t="s">
        <v>1204</v>
      </c>
      <c r="YX1" s="199" t="s">
        <v>1205</v>
      </c>
      <c r="YY1" s="199" t="s">
        <v>1206</v>
      </c>
      <c r="YZ1" s="199" t="s">
        <v>1207</v>
      </c>
      <c r="ZA1" s="199" t="s">
        <v>1208</v>
      </c>
      <c r="ZB1" s="199" t="s">
        <v>1209</v>
      </c>
      <c r="ZC1" s="199" t="s">
        <v>1210</v>
      </c>
      <c r="ZD1" s="199" t="s">
        <v>1211</v>
      </c>
      <c r="ZE1" s="199" t="s">
        <v>1212</v>
      </c>
      <c r="ZF1" s="199" t="s">
        <v>1213</v>
      </c>
      <c r="ZG1" s="199" t="s">
        <v>1214</v>
      </c>
      <c r="ZH1" s="199" t="s">
        <v>1215</v>
      </c>
      <c r="ZI1" s="199" t="s">
        <v>1216</v>
      </c>
      <c r="ZJ1" s="199" t="s">
        <v>1217</v>
      </c>
      <c r="ZK1" s="199" t="s">
        <v>1218</v>
      </c>
      <c r="ZL1" s="199" t="s">
        <v>1219</v>
      </c>
      <c r="ZM1" s="199" t="s">
        <v>1220</v>
      </c>
      <c r="ZN1" s="199" t="s">
        <v>1221</v>
      </c>
      <c r="ZO1" s="199" t="s">
        <v>1222</v>
      </c>
      <c r="ZP1" s="199" t="s">
        <v>1223</v>
      </c>
      <c r="ZQ1" s="199" t="s">
        <v>1224</v>
      </c>
      <c r="ZR1" s="199" t="s">
        <v>1225</v>
      </c>
      <c r="ZS1" s="199" t="s">
        <v>1226</v>
      </c>
      <c r="ZT1" s="199" t="s">
        <v>1227</v>
      </c>
      <c r="ZU1" s="199" t="s">
        <v>1228</v>
      </c>
      <c r="ZV1" s="199" t="s">
        <v>1229</v>
      </c>
      <c r="ZW1" s="199" t="s">
        <v>1230</v>
      </c>
      <c r="ZX1" s="199" t="s">
        <v>1231</v>
      </c>
      <c r="ZY1" s="199" t="s">
        <v>1232</v>
      </c>
      <c r="ZZ1" s="199" t="s">
        <v>1233</v>
      </c>
      <c r="AAA1" s="199" t="s">
        <v>1234</v>
      </c>
      <c r="AAB1" s="199" t="s">
        <v>1235</v>
      </c>
      <c r="AAC1" s="199" t="s">
        <v>1236</v>
      </c>
      <c r="AAD1" s="199" t="s">
        <v>1237</v>
      </c>
      <c r="AAE1" s="199" t="s">
        <v>1238</v>
      </c>
      <c r="AAF1" s="199" t="s">
        <v>1239</v>
      </c>
      <c r="AAG1" s="199" t="s">
        <v>1240</v>
      </c>
      <c r="AAH1" s="199" t="s">
        <v>1241</v>
      </c>
      <c r="AAI1" s="199" t="s">
        <v>1242</v>
      </c>
      <c r="AAJ1" s="199" t="s">
        <v>1243</v>
      </c>
      <c r="AAK1" s="200" t="s">
        <v>1244</v>
      </c>
      <c r="AAL1" s="200" t="s">
        <v>1245</v>
      </c>
      <c r="AAM1" s="200" t="s">
        <v>1246</v>
      </c>
      <c r="AAN1" s="200" t="s">
        <v>1247</v>
      </c>
      <c r="AAO1" s="200" t="s">
        <v>1248</v>
      </c>
      <c r="AAP1" s="200" t="s">
        <v>1249</v>
      </c>
      <c r="AAQ1" s="200" t="s">
        <v>1250</v>
      </c>
      <c r="AAR1" s="200" t="s">
        <v>1251</v>
      </c>
      <c r="AAS1" s="200" t="s">
        <v>1252</v>
      </c>
      <c r="AAT1" s="200" t="s">
        <v>1253</v>
      </c>
      <c r="AAU1" s="200" t="s">
        <v>1254</v>
      </c>
      <c r="AAV1" s="200" t="s">
        <v>1255</v>
      </c>
      <c r="AAW1" s="200" t="s">
        <v>1256</v>
      </c>
      <c r="AAX1" s="200" t="s">
        <v>1257</v>
      </c>
      <c r="AAY1" s="200" t="s">
        <v>1258</v>
      </c>
      <c r="AAZ1" s="200" t="s">
        <v>1259</v>
      </c>
      <c r="ABA1" s="200" t="s">
        <v>1260</v>
      </c>
      <c r="ABB1" s="200" t="s">
        <v>1261</v>
      </c>
      <c r="ABC1" s="200" t="s">
        <v>1262</v>
      </c>
      <c r="ABD1" s="200" t="s">
        <v>1263</v>
      </c>
      <c r="ABE1" s="200" t="s">
        <v>1264</v>
      </c>
      <c r="ABF1" s="200" t="s">
        <v>1265</v>
      </c>
      <c r="ABG1" s="200" t="s">
        <v>1266</v>
      </c>
      <c r="ABH1" s="200" t="s">
        <v>1267</v>
      </c>
      <c r="ABI1" s="200" t="s">
        <v>1268</v>
      </c>
      <c r="ABJ1" s="200" t="s">
        <v>1269</v>
      </c>
      <c r="ABK1" s="200" t="s">
        <v>1270</v>
      </c>
      <c r="ABL1" s="200" t="s">
        <v>1271</v>
      </c>
      <c r="ABM1" s="200" t="s">
        <v>1272</v>
      </c>
      <c r="ABN1" s="200" t="s">
        <v>1273</v>
      </c>
      <c r="ABO1" s="200" t="s">
        <v>1274</v>
      </c>
      <c r="ABP1" s="200" t="s">
        <v>1275</v>
      </c>
      <c r="ABQ1" s="200" t="s">
        <v>1276</v>
      </c>
      <c r="ABR1" s="200" t="s">
        <v>1277</v>
      </c>
      <c r="ABS1" s="200" t="s">
        <v>1278</v>
      </c>
      <c r="ABT1" s="200" t="s">
        <v>1279</v>
      </c>
      <c r="ABU1" s="200" t="s">
        <v>1280</v>
      </c>
      <c r="ABV1" s="200" t="s">
        <v>1281</v>
      </c>
      <c r="ABW1" s="200" t="s">
        <v>1282</v>
      </c>
      <c r="ABX1" s="200" t="s">
        <v>1283</v>
      </c>
      <c r="ABY1" s="200" t="s">
        <v>1284</v>
      </c>
      <c r="ABZ1" s="200" t="s">
        <v>1285</v>
      </c>
      <c r="ACA1" s="200" t="s">
        <v>1286</v>
      </c>
      <c r="ACB1" s="200" t="s">
        <v>1287</v>
      </c>
      <c r="ACC1" s="200" t="s">
        <v>1288</v>
      </c>
      <c r="ACD1" s="200" t="s">
        <v>1289</v>
      </c>
      <c r="ACE1" s="200" t="s">
        <v>1290</v>
      </c>
      <c r="ACF1" s="200" t="s">
        <v>1291</v>
      </c>
      <c r="ACG1" s="200" t="s">
        <v>1292</v>
      </c>
      <c r="ACH1" s="200" t="s">
        <v>1293</v>
      </c>
      <c r="ACI1" s="200" t="s">
        <v>1294</v>
      </c>
      <c r="ACJ1" s="200" t="s">
        <v>1295</v>
      </c>
      <c r="ACK1" s="200" t="s">
        <v>1296</v>
      </c>
      <c r="ACL1" s="200" t="s">
        <v>1297</v>
      </c>
      <c r="ACM1" s="200" t="s">
        <v>1298</v>
      </c>
      <c r="ACN1" s="200" t="s">
        <v>1299</v>
      </c>
      <c r="ACO1" s="200" t="s">
        <v>1300</v>
      </c>
      <c r="ACP1" s="200" t="s">
        <v>1301</v>
      </c>
      <c r="ACQ1" s="200" t="s">
        <v>1302</v>
      </c>
      <c r="ACR1" s="200" t="s">
        <v>1303</v>
      </c>
      <c r="ACS1" s="200" t="s">
        <v>1304</v>
      </c>
      <c r="ACT1" s="200" t="s">
        <v>1305</v>
      </c>
      <c r="ACU1" s="200" t="s">
        <v>1306</v>
      </c>
      <c r="ACV1" s="200" t="s">
        <v>1307</v>
      </c>
      <c r="ACW1" s="200" t="s">
        <v>1308</v>
      </c>
      <c r="ACX1" s="200" t="s">
        <v>1309</v>
      </c>
      <c r="ACY1" s="200" t="s">
        <v>1310</v>
      </c>
      <c r="ACZ1" s="200" t="s">
        <v>1311</v>
      </c>
      <c r="ADA1" s="198" t="s">
        <v>1312</v>
      </c>
      <c r="ADB1" s="198" t="s">
        <v>1549</v>
      </c>
      <c r="ADC1" s="198" t="s">
        <v>1550</v>
      </c>
      <c r="ADD1" s="198" t="s">
        <v>1551</v>
      </c>
      <c r="ADE1" s="198" t="s">
        <v>1552</v>
      </c>
      <c r="ADF1" s="198" t="s">
        <v>1553</v>
      </c>
      <c r="ADG1" s="198" t="s">
        <v>1554</v>
      </c>
      <c r="ADH1" s="198" t="s">
        <v>1555</v>
      </c>
      <c r="ADI1" s="198" t="s">
        <v>1556</v>
      </c>
      <c r="ADJ1" s="198" t="s">
        <v>1560</v>
      </c>
      <c r="ADK1" s="198" t="s">
        <v>1578</v>
      </c>
      <c r="ADL1" s="198" t="s">
        <v>1579</v>
      </c>
      <c r="ADM1" s="198" t="s">
        <v>1580</v>
      </c>
      <c r="ADN1" s="198" t="s">
        <v>1623</v>
      </c>
      <c r="ADO1" s="198" t="s">
        <v>1624</v>
      </c>
      <c r="ADP1" s="198" t="s">
        <v>1625</v>
      </c>
      <c r="ADQ1" s="198" t="s">
        <v>1933</v>
      </c>
    </row>
    <row r="2" spans="1:797">
      <c r="A2" s="201" t="s">
        <v>1313</v>
      </c>
      <c r="B2" s="259">
        <f>'（別添）_実績報告書（病院及び有床診療所）'!J5</f>
        <v>0</v>
      </c>
      <c r="C2" s="201">
        <f>'（別添）_実績報告書（病院及び有床診療所）'!J9</f>
        <v>0</v>
      </c>
      <c r="D2" s="201">
        <f>'（別添）_実績報告書（病院及び有床診療所）'!J10</f>
        <v>0</v>
      </c>
      <c r="E2" s="201" t="s">
        <v>1760</v>
      </c>
      <c r="F2" s="201" t="s">
        <v>1760</v>
      </c>
      <c r="G2" s="201" t="s">
        <v>1760</v>
      </c>
      <c r="H2" s="201" t="str">
        <f>'（別添）_実績報告書（病院及び有床診療所）'!J7&amp;'（別添）_実績報告書（病院及び有床診療所）'!J8</f>
        <v>（選択してください）</v>
      </c>
      <c r="I2" s="201">
        <f>'（別添）_実績報告書（病院及び有床診療所）'!J6</f>
        <v>0</v>
      </c>
      <c r="J2" s="201">
        <f>'（別添）_実績報告書（病院及び有床診療所）'!U173</f>
        <v>0</v>
      </c>
      <c r="K2" s="201" t="s">
        <v>1760</v>
      </c>
      <c r="L2" s="201" t="s">
        <v>1760</v>
      </c>
      <c r="M2" s="201" t="s">
        <v>1760</v>
      </c>
      <c r="N2" s="201" t="s">
        <v>1760</v>
      </c>
      <c r="O2" s="201" t="s">
        <v>1760</v>
      </c>
      <c r="P2" s="201" t="s">
        <v>1760</v>
      </c>
      <c r="Q2" s="201" t="s">
        <v>1760</v>
      </c>
      <c r="R2" s="201" t="s">
        <v>1760</v>
      </c>
      <c r="S2" s="201" t="s">
        <v>1760</v>
      </c>
      <c r="T2" s="201" t="s">
        <v>1760</v>
      </c>
      <c r="U2" s="201" t="s">
        <v>1760</v>
      </c>
      <c r="V2" s="201" t="s">
        <v>1760</v>
      </c>
      <c r="W2" s="201" t="s">
        <v>1760</v>
      </c>
      <c r="X2" s="201" t="s">
        <v>1760</v>
      </c>
      <c r="Y2" s="201" t="s">
        <v>1760</v>
      </c>
      <c r="Z2" s="201" t="s">
        <v>1760</v>
      </c>
      <c r="AA2" s="201" t="s">
        <v>1760</v>
      </c>
      <c r="AB2" s="201" t="s">
        <v>1760</v>
      </c>
      <c r="AC2" s="201" t="s">
        <v>1760</v>
      </c>
      <c r="AD2" s="201" t="s">
        <v>1760</v>
      </c>
      <c r="AE2" s="201" t="s">
        <v>1760</v>
      </c>
      <c r="AF2" s="201" t="s">
        <v>1760</v>
      </c>
      <c r="AG2" s="201" t="s">
        <v>1760</v>
      </c>
      <c r="AH2" s="201" t="s">
        <v>1760</v>
      </c>
      <c r="AI2" s="201" t="s">
        <v>1760</v>
      </c>
      <c r="AJ2" s="201" t="s">
        <v>1760</v>
      </c>
      <c r="AK2" s="201" t="s">
        <v>1760</v>
      </c>
      <c r="AL2" s="201" t="s">
        <v>1760</v>
      </c>
      <c r="AM2" s="201" t="s">
        <v>1760</v>
      </c>
      <c r="AN2" s="201" t="s">
        <v>1760</v>
      </c>
      <c r="AO2" s="201" t="s">
        <v>1760</v>
      </c>
      <c r="AP2" s="201" t="s">
        <v>1760</v>
      </c>
      <c r="AQ2" s="201" t="s">
        <v>1760</v>
      </c>
      <c r="AR2" s="201" t="s">
        <v>1760</v>
      </c>
      <c r="AS2" s="201" t="s">
        <v>1760</v>
      </c>
      <c r="AT2" s="201" t="s">
        <v>1760</v>
      </c>
      <c r="AU2" s="201" t="s">
        <v>1760</v>
      </c>
      <c r="AV2" s="201" t="s">
        <v>1760</v>
      </c>
      <c r="AW2" s="201" t="s">
        <v>1760</v>
      </c>
      <c r="AX2" s="201" t="s">
        <v>1760</v>
      </c>
      <c r="AY2" s="201" t="s">
        <v>1760</v>
      </c>
      <c r="AZ2" s="201" t="s">
        <v>1760</v>
      </c>
      <c r="BA2" s="201" t="s">
        <v>1760</v>
      </c>
      <c r="BB2" s="201" t="s">
        <v>1760</v>
      </c>
      <c r="BC2" s="201" t="s">
        <v>1760</v>
      </c>
      <c r="BD2" s="201" t="s">
        <v>1760</v>
      </c>
      <c r="BE2" s="201" t="s">
        <v>1760</v>
      </c>
      <c r="BF2" s="201" t="s">
        <v>1760</v>
      </c>
      <c r="BG2" s="201" t="s">
        <v>1760</v>
      </c>
      <c r="BH2" s="201" t="s">
        <v>1760</v>
      </c>
      <c r="BI2" s="201" t="s">
        <v>1760</v>
      </c>
      <c r="BJ2" s="201" t="s">
        <v>1760</v>
      </c>
      <c r="BK2" s="201" t="s">
        <v>1760</v>
      </c>
      <c r="BL2" s="201" t="s">
        <v>1760</v>
      </c>
      <c r="BM2" s="201" t="s">
        <v>1760</v>
      </c>
      <c r="BN2" s="201" t="s">
        <v>1760</v>
      </c>
      <c r="BO2" s="201" t="s">
        <v>1760</v>
      </c>
      <c r="BP2" s="201" t="s">
        <v>1760</v>
      </c>
      <c r="BQ2" s="201" t="s">
        <v>1760</v>
      </c>
      <c r="BR2" s="201" t="s">
        <v>1760</v>
      </c>
      <c r="BS2" s="201" t="s">
        <v>1760</v>
      </c>
      <c r="BT2" s="201" t="s">
        <v>1760</v>
      </c>
      <c r="BU2" s="201" t="s">
        <v>1760</v>
      </c>
      <c r="BV2" s="201" t="s">
        <v>1760</v>
      </c>
      <c r="BW2" s="201" t="s">
        <v>1760</v>
      </c>
      <c r="BX2" s="201" t="s">
        <v>1760</v>
      </c>
      <c r="BY2" s="201" t="s">
        <v>1760</v>
      </c>
      <c r="BZ2" s="201" t="s">
        <v>1760</v>
      </c>
      <c r="CA2" s="201" t="s">
        <v>1760</v>
      </c>
      <c r="CB2" s="201" t="s">
        <v>1760</v>
      </c>
      <c r="CC2" s="201" t="s">
        <v>1760</v>
      </c>
      <c r="CD2" s="201" t="s">
        <v>1760</v>
      </c>
      <c r="CE2" s="201" t="s">
        <v>1760</v>
      </c>
      <c r="CF2" s="201" t="s">
        <v>1760</v>
      </c>
      <c r="CG2" s="201" t="s">
        <v>1760</v>
      </c>
      <c r="CH2" s="201" t="s">
        <v>1760</v>
      </c>
      <c r="CI2" s="201" t="s">
        <v>1760</v>
      </c>
      <c r="CJ2" s="201" t="s">
        <v>1760</v>
      </c>
      <c r="CK2" s="201" t="s">
        <v>1760</v>
      </c>
      <c r="CL2" s="201" t="s">
        <v>1760</v>
      </c>
      <c r="CM2" s="201" t="s">
        <v>1760</v>
      </c>
      <c r="CN2" s="201" t="s">
        <v>1760</v>
      </c>
      <c r="CO2" s="201" t="s">
        <v>1760</v>
      </c>
      <c r="CP2" s="201" t="s">
        <v>1760</v>
      </c>
      <c r="CQ2" s="201" t="s">
        <v>1760</v>
      </c>
      <c r="CR2" s="201" t="s">
        <v>1760</v>
      </c>
      <c r="CS2" s="201" t="s">
        <v>1760</v>
      </c>
      <c r="CT2" s="201" t="s">
        <v>1760</v>
      </c>
      <c r="CU2" s="201" t="s">
        <v>1760</v>
      </c>
      <c r="CV2" s="201" t="s">
        <v>1760</v>
      </c>
      <c r="CW2" s="201" t="s">
        <v>1760</v>
      </c>
      <c r="CX2" s="201" t="s">
        <v>1760</v>
      </c>
      <c r="CY2" s="201" t="s">
        <v>1760</v>
      </c>
      <c r="CZ2" s="201" t="s">
        <v>1760</v>
      </c>
      <c r="DA2" s="201" t="s">
        <v>1760</v>
      </c>
      <c r="DB2" s="201" t="s">
        <v>1760</v>
      </c>
      <c r="DC2" s="201" t="s">
        <v>1760</v>
      </c>
      <c r="DD2" s="201" t="s">
        <v>1760</v>
      </c>
      <c r="DE2" s="201" t="s">
        <v>1760</v>
      </c>
      <c r="DF2" s="201" t="s">
        <v>1760</v>
      </c>
      <c r="DG2" s="201" t="s">
        <v>1760</v>
      </c>
      <c r="DH2" s="201" t="s">
        <v>1760</v>
      </c>
      <c r="DI2" s="201" t="s">
        <v>1760</v>
      </c>
      <c r="DJ2" s="201" t="s">
        <v>1760</v>
      </c>
      <c r="DK2" s="201" t="s">
        <v>1760</v>
      </c>
      <c r="DL2" s="201" t="s">
        <v>1760</v>
      </c>
      <c r="DM2" s="201" t="s">
        <v>1760</v>
      </c>
      <c r="DN2" s="201" t="s">
        <v>1760</v>
      </c>
      <c r="DO2" s="201" t="s">
        <v>1760</v>
      </c>
      <c r="DP2" s="201" t="s">
        <v>1760</v>
      </c>
      <c r="DQ2" s="201" t="s">
        <v>1760</v>
      </c>
      <c r="DR2" s="201" t="s">
        <v>1760</v>
      </c>
      <c r="DS2" s="201" t="s">
        <v>1760</v>
      </c>
      <c r="DT2" s="201" t="s">
        <v>1760</v>
      </c>
      <c r="DU2" s="201" t="s">
        <v>1760</v>
      </c>
      <c r="DV2" s="201" t="s">
        <v>1760</v>
      </c>
      <c r="DW2" s="201" t="s">
        <v>1760</v>
      </c>
      <c r="DX2" s="201" t="s">
        <v>1760</v>
      </c>
      <c r="DY2" s="201" t="s">
        <v>1760</v>
      </c>
      <c r="DZ2" s="201" t="s">
        <v>1760</v>
      </c>
      <c r="EA2" s="201" t="s">
        <v>1760</v>
      </c>
      <c r="EB2" s="201" t="s">
        <v>1760</v>
      </c>
      <c r="EC2" s="201" t="s">
        <v>1760</v>
      </c>
      <c r="ED2" s="201" t="s">
        <v>1760</v>
      </c>
      <c r="EE2" s="201" t="s">
        <v>1760</v>
      </c>
      <c r="EF2" s="201" t="s">
        <v>1760</v>
      </c>
      <c r="EG2" s="201" t="s">
        <v>1760</v>
      </c>
      <c r="EH2" s="201" t="s">
        <v>1760</v>
      </c>
      <c r="EI2" s="201" t="s">
        <v>1760</v>
      </c>
      <c r="EJ2" s="201" t="s">
        <v>1760</v>
      </c>
      <c r="EK2" s="201" t="s">
        <v>1760</v>
      </c>
      <c r="EL2" s="201" t="s">
        <v>1760</v>
      </c>
      <c r="EM2" s="201" t="s">
        <v>1760</v>
      </c>
      <c r="EN2" s="201" t="s">
        <v>1760</v>
      </c>
      <c r="EO2" s="201" t="s">
        <v>1760</v>
      </c>
      <c r="EP2" s="201" t="s">
        <v>1760</v>
      </c>
      <c r="EQ2" s="201" t="s">
        <v>1760</v>
      </c>
      <c r="ER2" s="201" t="s">
        <v>1760</v>
      </c>
      <c r="ES2" s="201" t="s">
        <v>1760</v>
      </c>
      <c r="ET2" s="201" t="s">
        <v>1760</v>
      </c>
      <c r="EU2" s="201" t="s">
        <v>1760</v>
      </c>
      <c r="EV2" s="201" t="s">
        <v>1760</v>
      </c>
      <c r="EW2" s="201" t="s">
        <v>1760</v>
      </c>
      <c r="EX2" s="201" t="s">
        <v>1760</v>
      </c>
      <c r="EY2" s="201" t="s">
        <v>1760</v>
      </c>
      <c r="EZ2" s="201" t="s">
        <v>1760</v>
      </c>
      <c r="FA2" s="201" t="s">
        <v>1760</v>
      </c>
      <c r="FB2" s="201" t="s">
        <v>1760</v>
      </c>
      <c r="FC2" s="201" t="s">
        <v>1760</v>
      </c>
      <c r="FD2" s="201" t="s">
        <v>1760</v>
      </c>
      <c r="FE2" s="201" t="s">
        <v>1760</v>
      </c>
      <c r="FF2" s="201" t="s">
        <v>1760</v>
      </c>
      <c r="FG2" s="201" t="s">
        <v>1760</v>
      </c>
      <c r="FH2" s="201" t="s">
        <v>1760</v>
      </c>
      <c r="FI2" s="201" t="s">
        <v>1760</v>
      </c>
      <c r="FJ2" s="201" t="s">
        <v>1760</v>
      </c>
      <c r="FK2" s="201" t="s">
        <v>1760</v>
      </c>
      <c r="FL2" s="201" t="s">
        <v>1760</v>
      </c>
      <c r="FM2" s="201" t="s">
        <v>1760</v>
      </c>
      <c r="FN2" s="201" t="s">
        <v>1760</v>
      </c>
      <c r="FO2" s="201" t="s">
        <v>1760</v>
      </c>
      <c r="FP2" s="201" t="s">
        <v>1760</v>
      </c>
      <c r="FQ2" s="201" t="s">
        <v>1760</v>
      </c>
      <c r="FR2" s="201" t="s">
        <v>1760</v>
      </c>
      <c r="FS2" s="201" t="s">
        <v>1760</v>
      </c>
      <c r="FT2" s="201" t="s">
        <v>1760</v>
      </c>
      <c r="FU2" s="201" t="s">
        <v>1760</v>
      </c>
      <c r="FV2" s="201" t="s">
        <v>1760</v>
      </c>
      <c r="FW2" s="201" t="s">
        <v>1760</v>
      </c>
      <c r="FX2" s="201" t="s">
        <v>1760</v>
      </c>
      <c r="FY2" s="201" t="s">
        <v>1760</v>
      </c>
      <c r="FZ2" s="201" t="s">
        <v>1760</v>
      </c>
      <c r="GA2" s="201" t="s">
        <v>1760</v>
      </c>
      <c r="GB2" s="201" t="s">
        <v>1760</v>
      </c>
      <c r="GC2" s="201" t="s">
        <v>1760</v>
      </c>
      <c r="GD2" s="201" t="s">
        <v>1760</v>
      </c>
      <c r="GE2" s="201" t="s">
        <v>1760</v>
      </c>
      <c r="GF2" s="201" t="s">
        <v>1760</v>
      </c>
      <c r="GG2" s="201" t="s">
        <v>1760</v>
      </c>
      <c r="GH2" s="201" t="s">
        <v>1760</v>
      </c>
      <c r="GI2" s="201" t="s">
        <v>1760</v>
      </c>
      <c r="GJ2" s="201" t="s">
        <v>1760</v>
      </c>
      <c r="GK2" s="201" t="s">
        <v>1760</v>
      </c>
      <c r="GL2" s="201" t="s">
        <v>1760</v>
      </c>
      <c r="GM2" s="201" t="s">
        <v>1760</v>
      </c>
      <c r="GN2" s="201" t="s">
        <v>1760</v>
      </c>
      <c r="GO2" s="201" t="s">
        <v>1760</v>
      </c>
      <c r="GP2" s="201" t="s">
        <v>1760</v>
      </c>
      <c r="GQ2" s="201" t="s">
        <v>1760</v>
      </c>
      <c r="GR2" s="201" t="s">
        <v>1760</v>
      </c>
      <c r="GS2" s="201" t="s">
        <v>1760</v>
      </c>
      <c r="GT2" s="201" t="s">
        <v>1760</v>
      </c>
      <c r="GU2" s="201" t="s">
        <v>1760</v>
      </c>
      <c r="GV2" s="201" t="s">
        <v>1760</v>
      </c>
      <c r="GW2" s="201" t="s">
        <v>1760</v>
      </c>
      <c r="GX2" s="201" t="s">
        <v>1760</v>
      </c>
      <c r="GY2" s="201" t="s">
        <v>1760</v>
      </c>
      <c r="GZ2" s="201" t="s">
        <v>1760</v>
      </c>
      <c r="HA2" s="201" t="s">
        <v>1760</v>
      </c>
      <c r="HB2" s="201" t="s">
        <v>1760</v>
      </c>
      <c r="HC2" s="201" t="s">
        <v>1760</v>
      </c>
      <c r="HD2" s="201" t="s">
        <v>1760</v>
      </c>
      <c r="HE2" s="201" t="s">
        <v>1760</v>
      </c>
      <c r="HF2" s="201" t="s">
        <v>1760</v>
      </c>
      <c r="HG2" s="201" t="s">
        <v>1760</v>
      </c>
      <c r="HH2" s="201" t="s">
        <v>1760</v>
      </c>
      <c r="HI2" s="201" t="s">
        <v>1760</v>
      </c>
      <c r="HJ2" s="201" t="s">
        <v>1760</v>
      </c>
      <c r="HK2" s="201" t="s">
        <v>1760</v>
      </c>
      <c r="HL2" s="201" t="s">
        <v>1760</v>
      </c>
      <c r="HM2" s="201" t="s">
        <v>1760</v>
      </c>
      <c r="HN2" s="201" t="s">
        <v>1760</v>
      </c>
      <c r="HO2" s="201" t="s">
        <v>1760</v>
      </c>
      <c r="HP2" s="201" t="s">
        <v>1760</v>
      </c>
      <c r="HQ2" s="201" t="s">
        <v>1760</v>
      </c>
      <c r="HR2" s="201" t="s">
        <v>1760</v>
      </c>
      <c r="HS2" s="201" t="s">
        <v>1760</v>
      </c>
      <c r="HT2" s="201" t="s">
        <v>1760</v>
      </c>
      <c r="HU2" s="201" t="s">
        <v>1760</v>
      </c>
      <c r="HV2" s="201" t="s">
        <v>1760</v>
      </c>
      <c r="HW2" s="201" t="s">
        <v>1760</v>
      </c>
      <c r="HX2" s="201" t="s">
        <v>1760</v>
      </c>
      <c r="HY2" s="201" t="s">
        <v>1760</v>
      </c>
      <c r="HZ2" s="201" t="s">
        <v>1760</v>
      </c>
      <c r="IA2" s="201" t="s">
        <v>1760</v>
      </c>
      <c r="IB2" s="201" t="s">
        <v>1760</v>
      </c>
      <c r="IC2" s="201" t="s">
        <v>1760</v>
      </c>
      <c r="ID2" s="201" t="s">
        <v>1760</v>
      </c>
      <c r="IE2" s="201" t="s">
        <v>1760</v>
      </c>
      <c r="IF2" s="201" t="s">
        <v>1760</v>
      </c>
      <c r="IG2" s="201" t="s">
        <v>1760</v>
      </c>
      <c r="IH2" s="201" t="s">
        <v>1760</v>
      </c>
      <c r="II2" s="201" t="s">
        <v>1760</v>
      </c>
      <c r="IJ2" s="201" t="s">
        <v>1760</v>
      </c>
      <c r="IK2" s="201" t="s">
        <v>1760</v>
      </c>
      <c r="IL2" s="201" t="s">
        <v>1760</v>
      </c>
      <c r="IM2" s="201" t="s">
        <v>1760</v>
      </c>
      <c r="IN2" s="201" t="s">
        <v>1760</v>
      </c>
      <c r="IO2" s="201" t="s">
        <v>1760</v>
      </c>
      <c r="IP2" s="201" t="s">
        <v>1760</v>
      </c>
      <c r="IQ2" s="201" t="s">
        <v>1760</v>
      </c>
      <c r="IR2" s="201" t="s">
        <v>1760</v>
      </c>
      <c r="IS2" s="201" t="s">
        <v>1760</v>
      </c>
      <c r="IT2" s="201" t="s">
        <v>1760</v>
      </c>
      <c r="IU2" s="201" t="s">
        <v>1760</v>
      </c>
      <c r="IV2" s="201" t="s">
        <v>1760</v>
      </c>
      <c r="IW2" s="201" t="s">
        <v>1760</v>
      </c>
      <c r="IX2" s="201" t="s">
        <v>1760</v>
      </c>
      <c r="IY2" s="201" t="s">
        <v>1760</v>
      </c>
      <c r="IZ2" s="201" t="s">
        <v>1760</v>
      </c>
      <c r="JA2" s="201" t="s">
        <v>1760</v>
      </c>
      <c r="JB2" s="201" t="s">
        <v>1760</v>
      </c>
      <c r="JC2" s="201" t="s">
        <v>1760</v>
      </c>
      <c r="JD2" s="201" t="s">
        <v>1760</v>
      </c>
      <c r="JE2" s="201" t="s">
        <v>1760</v>
      </c>
      <c r="JF2" s="201" t="s">
        <v>1760</v>
      </c>
      <c r="JG2" s="201" t="s">
        <v>1760</v>
      </c>
      <c r="JH2" s="201" t="s">
        <v>1760</v>
      </c>
      <c r="JI2" s="201" t="s">
        <v>1760</v>
      </c>
      <c r="JJ2" s="201" t="s">
        <v>1760</v>
      </c>
      <c r="JK2" s="201" t="s">
        <v>1760</v>
      </c>
      <c r="JL2" s="201" t="s">
        <v>1760</v>
      </c>
      <c r="JM2" s="201" t="s">
        <v>1760</v>
      </c>
      <c r="JN2" s="201" t="s">
        <v>1760</v>
      </c>
      <c r="JO2" s="201" t="s">
        <v>1760</v>
      </c>
      <c r="JP2" s="201" t="s">
        <v>1760</v>
      </c>
      <c r="JQ2" s="201" t="s">
        <v>1760</v>
      </c>
      <c r="JR2" s="201" t="s">
        <v>1760</v>
      </c>
      <c r="JS2" s="201" t="s">
        <v>1760</v>
      </c>
      <c r="JT2" s="201" t="s">
        <v>1760</v>
      </c>
      <c r="JU2" s="201" t="s">
        <v>1760</v>
      </c>
      <c r="JV2" s="201" t="s">
        <v>1760</v>
      </c>
      <c r="JW2" s="201" t="s">
        <v>1760</v>
      </c>
      <c r="JX2" s="201" t="s">
        <v>1760</v>
      </c>
      <c r="JY2" s="201" t="s">
        <v>1760</v>
      </c>
      <c r="JZ2" s="201" t="s">
        <v>1760</v>
      </c>
      <c r="KA2" s="201" t="s">
        <v>1760</v>
      </c>
      <c r="KB2" s="201" t="s">
        <v>1760</v>
      </c>
      <c r="KC2" s="201" t="s">
        <v>1760</v>
      </c>
      <c r="KD2" s="201" t="s">
        <v>1760</v>
      </c>
      <c r="KE2" s="201" t="s">
        <v>1760</v>
      </c>
      <c r="KF2" s="201" t="s">
        <v>1760</v>
      </c>
      <c r="KG2" s="201" t="s">
        <v>1760</v>
      </c>
      <c r="KH2" s="201" t="s">
        <v>1760</v>
      </c>
      <c r="KI2" s="201" t="s">
        <v>1760</v>
      </c>
      <c r="KJ2" s="201" t="s">
        <v>1760</v>
      </c>
      <c r="KK2" s="201" t="s">
        <v>1760</v>
      </c>
      <c r="KL2" s="201" t="s">
        <v>1760</v>
      </c>
      <c r="KM2" s="201" t="s">
        <v>1760</v>
      </c>
      <c r="KN2" s="201" t="s">
        <v>1760</v>
      </c>
      <c r="KO2" s="201" t="s">
        <v>1760</v>
      </c>
      <c r="KP2" s="201" t="s">
        <v>1760</v>
      </c>
      <c r="KQ2" s="201" t="s">
        <v>1760</v>
      </c>
      <c r="KR2" s="201" t="s">
        <v>1760</v>
      </c>
      <c r="KS2" s="201" t="s">
        <v>1760</v>
      </c>
      <c r="KT2" s="201" t="s">
        <v>1760</v>
      </c>
      <c r="KU2" s="201" t="s">
        <v>1760</v>
      </c>
      <c r="KV2" s="201" t="s">
        <v>1760</v>
      </c>
      <c r="KW2" s="201" t="s">
        <v>1760</v>
      </c>
      <c r="KX2" s="201" t="s">
        <v>1760</v>
      </c>
      <c r="KY2" s="201" t="s">
        <v>1760</v>
      </c>
      <c r="KZ2" s="201" t="s">
        <v>1760</v>
      </c>
      <c r="LA2" s="201" t="s">
        <v>1760</v>
      </c>
      <c r="LB2" s="201" t="s">
        <v>1760</v>
      </c>
      <c r="LC2" s="201" t="s">
        <v>1760</v>
      </c>
      <c r="LD2" s="201" t="s">
        <v>1760</v>
      </c>
      <c r="LE2" s="201" t="s">
        <v>1760</v>
      </c>
      <c r="LF2" s="201" t="s">
        <v>1760</v>
      </c>
      <c r="LG2" s="201" t="s">
        <v>1760</v>
      </c>
      <c r="LH2" s="201" t="s">
        <v>1760</v>
      </c>
      <c r="LI2" s="201" t="s">
        <v>1760</v>
      </c>
      <c r="LJ2" s="201" t="s">
        <v>1760</v>
      </c>
      <c r="LK2" s="201" t="s">
        <v>1760</v>
      </c>
      <c r="LL2" s="201" t="s">
        <v>1760</v>
      </c>
      <c r="LM2" s="201" t="s">
        <v>1760</v>
      </c>
      <c r="LN2" s="201" t="s">
        <v>1760</v>
      </c>
      <c r="LO2" s="201" t="s">
        <v>1760</v>
      </c>
      <c r="LP2" s="201" t="s">
        <v>1760</v>
      </c>
      <c r="LQ2" s="201" t="s">
        <v>1760</v>
      </c>
      <c r="LR2" s="201" t="s">
        <v>1760</v>
      </c>
      <c r="LS2" s="201" t="s">
        <v>1760</v>
      </c>
      <c r="LT2" s="201" t="s">
        <v>1760</v>
      </c>
      <c r="LU2" s="201" t="s">
        <v>1760</v>
      </c>
      <c r="LV2" s="201" t="s">
        <v>1760</v>
      </c>
      <c r="LW2" s="201" t="s">
        <v>1760</v>
      </c>
      <c r="LX2" s="201" t="s">
        <v>1760</v>
      </c>
      <c r="LY2" s="201" t="s">
        <v>1760</v>
      </c>
      <c r="LZ2" s="201" t="s">
        <v>1760</v>
      </c>
      <c r="MA2" s="201" t="s">
        <v>1760</v>
      </c>
      <c r="MB2" s="201" t="s">
        <v>1760</v>
      </c>
      <c r="MC2" s="201" t="s">
        <v>1760</v>
      </c>
      <c r="MD2" s="201" t="s">
        <v>1760</v>
      </c>
      <c r="ME2" s="201" t="s">
        <v>1760</v>
      </c>
      <c r="MF2" s="201" t="s">
        <v>1760</v>
      </c>
      <c r="MG2" s="201" t="s">
        <v>1760</v>
      </c>
      <c r="MH2" s="201" t="s">
        <v>1760</v>
      </c>
      <c r="MI2" s="201" t="s">
        <v>1760</v>
      </c>
      <c r="MJ2" s="201" t="s">
        <v>1760</v>
      </c>
      <c r="MK2" s="201" t="s">
        <v>1760</v>
      </c>
      <c r="ML2" s="201" t="s">
        <v>1760</v>
      </c>
      <c r="MM2" s="201" t="s">
        <v>1760</v>
      </c>
      <c r="MN2" s="201" t="s">
        <v>1760</v>
      </c>
      <c r="MO2" s="201" t="s">
        <v>1760</v>
      </c>
      <c r="MP2" s="201" t="s">
        <v>1760</v>
      </c>
      <c r="MQ2" s="201" t="s">
        <v>1760</v>
      </c>
      <c r="MR2" s="201" t="s">
        <v>1760</v>
      </c>
      <c r="MS2" s="201" t="s">
        <v>1760</v>
      </c>
      <c r="MT2" s="201" t="s">
        <v>1760</v>
      </c>
      <c r="MU2" s="201" t="s">
        <v>1760</v>
      </c>
      <c r="MV2" s="201" t="s">
        <v>1760</v>
      </c>
      <c r="MW2" s="201" t="s">
        <v>1760</v>
      </c>
      <c r="MX2" s="201" t="s">
        <v>1760</v>
      </c>
      <c r="MY2" s="201" t="s">
        <v>1760</v>
      </c>
      <c r="MZ2" s="201" t="s">
        <v>1760</v>
      </c>
      <c r="NA2" s="201" t="s">
        <v>1760</v>
      </c>
      <c r="NB2" s="201" t="s">
        <v>1760</v>
      </c>
      <c r="NC2" s="201" t="s">
        <v>1760</v>
      </c>
      <c r="ND2" s="201" t="s">
        <v>1760</v>
      </c>
      <c r="NE2" s="201" t="s">
        <v>1760</v>
      </c>
      <c r="NF2" s="201" t="s">
        <v>1760</v>
      </c>
      <c r="NG2" s="201" t="s">
        <v>1760</v>
      </c>
      <c r="NH2" s="201" t="s">
        <v>1760</v>
      </c>
      <c r="NI2" s="201" t="s">
        <v>1760</v>
      </c>
      <c r="NJ2" s="201" t="s">
        <v>1760</v>
      </c>
      <c r="NK2" s="201" t="s">
        <v>1760</v>
      </c>
      <c r="NL2" s="201" t="s">
        <v>1760</v>
      </c>
      <c r="NM2" s="201" t="s">
        <v>1760</v>
      </c>
      <c r="NN2" s="201" t="s">
        <v>1760</v>
      </c>
      <c r="NO2" s="201" t="s">
        <v>1760</v>
      </c>
      <c r="NP2" s="201" t="s">
        <v>1760</v>
      </c>
      <c r="NQ2" s="201" t="s">
        <v>1760</v>
      </c>
      <c r="NR2" s="201" t="s">
        <v>1760</v>
      </c>
      <c r="NS2" s="201" t="s">
        <v>1760</v>
      </c>
      <c r="NT2" s="201" t="s">
        <v>1760</v>
      </c>
      <c r="NU2" s="201" t="s">
        <v>1760</v>
      </c>
      <c r="NV2" s="201" t="s">
        <v>1760</v>
      </c>
      <c r="NW2" s="201" t="s">
        <v>1760</v>
      </c>
      <c r="NX2" s="201" t="s">
        <v>1760</v>
      </c>
      <c r="NY2" s="201" t="s">
        <v>1760</v>
      </c>
      <c r="NZ2" s="201" t="s">
        <v>1760</v>
      </c>
      <c r="OA2" s="201" t="s">
        <v>1760</v>
      </c>
      <c r="OB2" s="201" t="s">
        <v>1760</v>
      </c>
      <c r="OC2" s="201" t="s">
        <v>1760</v>
      </c>
      <c r="OD2" s="201" t="s">
        <v>1760</v>
      </c>
      <c r="OE2" s="259">
        <f>'（別添）_実績報告書（病院及び有床診療所）'!J5</f>
        <v>0</v>
      </c>
      <c r="OF2" s="201">
        <f>'（別添）_実績報告書（病院及び有床診療所）'!J6</f>
        <v>0</v>
      </c>
      <c r="OG2" s="201" t="s">
        <v>1760</v>
      </c>
      <c r="OH2" s="201">
        <f>+'（別添）_実績報告書（病院及び有床診療所）'!$E$18</f>
        <v>0</v>
      </c>
      <c r="OI2" s="201">
        <f>+'（別添）_実績報告書（病院及び有床診療所）'!$H$18</f>
        <v>0</v>
      </c>
      <c r="OJ2" s="201">
        <f>+'（別添）_実績報告書（病院及び有床診療所）'!$O$18</f>
        <v>0</v>
      </c>
      <c r="OK2" s="201">
        <f>+'（別添）_実績報告書（病院及び有床診療所）'!$R$18</f>
        <v>0</v>
      </c>
      <c r="OL2" s="201">
        <f>+'（別添）_実績報告書（病院及び有床診療所）'!$V$18</f>
        <v>1</v>
      </c>
      <c r="OM2" s="201">
        <f>+'（別添）_実績報告書（病院及び有床診療所）'!$E$21</f>
        <v>0</v>
      </c>
      <c r="ON2" s="201">
        <f>+'（別添）_実績報告書（病院及び有床診療所）'!$H$21</f>
        <v>0</v>
      </c>
      <c r="OO2" s="201">
        <f>+'（別添）_実績報告書（病院及び有床診療所）'!$O$21</f>
        <v>0</v>
      </c>
      <c r="OP2" s="201">
        <f>+'（別添）_実績報告書（病院及び有床診療所）'!$R$21</f>
        <v>0</v>
      </c>
      <c r="OQ2" s="201">
        <f>+'（別添）_実績報告書（病院及び有床診療所）'!$V$21</f>
        <v>1</v>
      </c>
      <c r="OR2" s="201" t="s">
        <v>1548</v>
      </c>
      <c r="OS2" s="201" t="s">
        <v>1548</v>
      </c>
      <c r="OT2" s="201" t="s">
        <v>1548</v>
      </c>
      <c r="OU2" s="201" t="s">
        <v>1548</v>
      </c>
      <c r="OV2" s="201" t="s">
        <v>1548</v>
      </c>
      <c r="OW2" s="201" t="s">
        <v>1548</v>
      </c>
      <c r="OX2" s="201" t="s">
        <v>1548</v>
      </c>
      <c r="OY2" s="201" t="s">
        <v>1548</v>
      </c>
      <c r="OZ2" s="201" t="s">
        <v>1548</v>
      </c>
      <c r="PA2" s="201" t="s">
        <v>1548</v>
      </c>
      <c r="PB2" s="201" t="s">
        <v>1548</v>
      </c>
      <c r="PC2" s="201" t="s">
        <v>1548</v>
      </c>
      <c r="PD2" s="201" t="s">
        <v>1548</v>
      </c>
      <c r="PE2" s="201" t="s">
        <v>1548</v>
      </c>
      <c r="PF2" s="201" t="s">
        <v>1548</v>
      </c>
      <c r="PG2" s="201" t="s">
        <v>1548</v>
      </c>
      <c r="PH2" s="201" t="s">
        <v>1548</v>
      </c>
      <c r="PI2" s="201" t="s">
        <v>1548</v>
      </c>
      <c r="PJ2" s="201" t="s">
        <v>1548</v>
      </c>
      <c r="PK2" s="201" t="s">
        <v>1548</v>
      </c>
      <c r="PL2" s="201" t="s">
        <v>1548</v>
      </c>
      <c r="PM2" s="201" t="s">
        <v>1548</v>
      </c>
      <c r="PN2" s="201" t="s">
        <v>1548</v>
      </c>
      <c r="PO2" s="201" t="s">
        <v>1548</v>
      </c>
      <c r="PP2" s="201" t="s">
        <v>1548</v>
      </c>
      <c r="PQ2" s="201" t="s">
        <v>1548</v>
      </c>
      <c r="PR2" s="201" t="s">
        <v>1548</v>
      </c>
      <c r="PS2" s="201" t="s">
        <v>1548</v>
      </c>
      <c r="PT2" s="201" t="s">
        <v>1548</v>
      </c>
      <c r="PU2" s="201" t="s">
        <v>1548</v>
      </c>
      <c r="PV2" s="201" t="s">
        <v>1548</v>
      </c>
      <c r="PW2" s="201" t="s">
        <v>1548</v>
      </c>
      <c r="PX2" s="201" t="s">
        <v>1548</v>
      </c>
      <c r="PY2" s="202">
        <f>'（別添）_実績報告書（病院及び有床診療所）'!AB55</f>
        <v>0</v>
      </c>
      <c r="PZ2" s="202">
        <f>'（別添）_実績報告書（病院及び有床診療所）'!AB56</f>
        <v>0</v>
      </c>
      <c r="QA2" s="202">
        <f>'（別添）_実績報告書（病院及び有床診療所）'!AB59</f>
        <v>0</v>
      </c>
      <c r="QB2" s="201" t="s">
        <v>1760</v>
      </c>
      <c r="QC2" s="201" t="s">
        <v>1760</v>
      </c>
      <c r="QD2" s="201" t="s">
        <v>1760</v>
      </c>
      <c r="QE2" s="201" t="s">
        <v>1760</v>
      </c>
      <c r="QF2" s="201" t="s">
        <v>1760</v>
      </c>
      <c r="QG2" s="201" t="s">
        <v>1760</v>
      </c>
      <c r="QH2" s="201" t="s">
        <v>1760</v>
      </c>
      <c r="QI2" s="201" t="s">
        <v>1760</v>
      </c>
      <c r="QJ2" s="201" t="b">
        <f>+'（別添）_実績報告書（病院及び有床診療所）'!$AH$60</f>
        <v>0</v>
      </c>
      <c r="QK2" s="201">
        <f>+'（別添）_実績報告書（病院及び有床診療所）'!$AB$92</f>
        <v>0</v>
      </c>
      <c r="QL2" s="202">
        <f>'（別添）_実績報告書（病院及び有床診療所）'!AB93</f>
        <v>0</v>
      </c>
      <c r="QM2" s="202">
        <f>+'（別添）_実績報告書（病院及び有床診療所）'!$AB$94</f>
        <v>0</v>
      </c>
      <c r="QN2" s="202">
        <f>+'（別添）_実績報告書（病院及び有床診療所）'!$AB$95</f>
        <v>0</v>
      </c>
      <c r="QO2" s="202">
        <f>+'（別添）_実績報告書（病院及び有床診療所）'!$AB$96</f>
        <v>0</v>
      </c>
      <c r="QP2" s="202">
        <f>+'（別添）_実績報告書（病院及び有床診療所）'!$AB$97</f>
        <v>0</v>
      </c>
      <c r="QQ2" s="201">
        <f>+'（別添）_実績報告書（病院及び有床診療所）'!$AB$98</f>
        <v>0</v>
      </c>
      <c r="QR2" s="203">
        <f>+'（別添）_実績報告書（病院及び有床診療所）'!$AB$101</f>
        <v>0</v>
      </c>
      <c r="QS2" s="202">
        <f>'（別添）_実績報告書（病院及び有床診療所）'!AB102</f>
        <v>0</v>
      </c>
      <c r="QT2" s="202">
        <f>+'（別添）_実績報告書（病院及び有床診療所）'!$AB$103</f>
        <v>0</v>
      </c>
      <c r="QU2" s="202">
        <f>+'（別添）_実績報告書（病院及び有床診療所）'!$AB$104</f>
        <v>0</v>
      </c>
      <c r="QV2" s="202">
        <f>+'（別添）_実績報告書（病院及び有床診療所）'!$AB$105</f>
        <v>0</v>
      </c>
      <c r="QW2" s="202">
        <f>+'（別添）_実績報告書（病院及び有床診療所）'!$AB$106</f>
        <v>0</v>
      </c>
      <c r="QX2" s="201">
        <f>+'（別添）_実績報告書（病院及び有床診療所）'!$AB$107</f>
        <v>0</v>
      </c>
      <c r="QY2" s="203">
        <f>+'（別添）_実績報告書（病院及び有床診療所）'!$AB$110</f>
        <v>0</v>
      </c>
      <c r="QZ2" s="202">
        <f>'（別添）_実績報告書（病院及び有床診療所）'!AB111</f>
        <v>0</v>
      </c>
      <c r="RA2" s="202">
        <f>+'（別添）_実績報告書（病院及び有床診療所）'!$AB$112</f>
        <v>0</v>
      </c>
      <c r="RB2" s="202">
        <f>+'（別添）_実績報告書（病院及び有床診療所）'!$AB$113</f>
        <v>0</v>
      </c>
      <c r="RC2" s="202">
        <f>+'（別添）_実績報告書（病院及び有床診療所）'!$AB$114</f>
        <v>0</v>
      </c>
      <c r="RD2" s="202">
        <f>+'（別添）_実績報告書（病院及び有床診療所）'!$AB$115</f>
        <v>0</v>
      </c>
      <c r="RE2" s="201">
        <f>+'（別添）_実績報告書（病院及び有床診療所）'!$AB$116</f>
        <v>0</v>
      </c>
      <c r="RF2" s="203">
        <f>+'（別添）_実績報告書（病院及び有床診療所）'!$AB$119</f>
        <v>0</v>
      </c>
      <c r="RG2" s="202">
        <f>'（別添）_実績報告書（病院及び有床診療所）'!AB120</f>
        <v>0</v>
      </c>
      <c r="RH2" s="202">
        <f>+'（別添）_実績報告書（病院及び有床診療所）'!$AB$121</f>
        <v>0</v>
      </c>
      <c r="RI2" s="202">
        <f>+'（別添）_実績報告書（病院及び有床診療所）'!$AB$122</f>
        <v>0</v>
      </c>
      <c r="RJ2" s="202">
        <f>+'（別添）_実績報告書（病院及び有床診療所）'!$AB$123</f>
        <v>0</v>
      </c>
      <c r="RK2" s="202">
        <f>+'（別添）_実績報告書（病院及び有床診療所）'!$AB$124</f>
        <v>0</v>
      </c>
      <c r="RL2" s="201">
        <f>+'（別添）_実績報告書（病院及び有床診療所）'!$AB$125</f>
        <v>0</v>
      </c>
      <c r="RM2" s="203">
        <f>+'（別添）_実績報告書（病院及び有床診療所）'!$AB$128</f>
        <v>0</v>
      </c>
      <c r="RN2" s="202">
        <f>'（別添）_実績報告書（病院及び有床診療所）'!AB129</f>
        <v>0</v>
      </c>
      <c r="RO2" s="202">
        <f>+'（別添）_実績報告書（病院及び有床診療所）'!$AB$130</f>
        <v>0</v>
      </c>
      <c r="RP2" s="202">
        <f>+'（別添）_実績報告書（病院及び有床診療所）'!$AB$131</f>
        <v>0</v>
      </c>
      <c r="RQ2" s="202">
        <f>+'（別添）_実績報告書（病院及び有床診療所）'!$AB$132</f>
        <v>0</v>
      </c>
      <c r="RR2" s="202">
        <f>+'（別添）_実績報告書（病院及び有床診療所）'!$AB$133</f>
        <v>0</v>
      </c>
      <c r="RS2" s="201">
        <f>+'（別添）_実績報告書（病院及び有床診療所）'!$AB$134</f>
        <v>0</v>
      </c>
      <c r="RT2" s="203">
        <f>+'（別添）_実績報告書（病院及び有床診療所）'!$AB$137</f>
        <v>0</v>
      </c>
      <c r="RU2" s="202">
        <f>'（別添）_実績報告書（病院及び有床診療所）'!AB138</f>
        <v>0</v>
      </c>
      <c r="RV2" s="202">
        <f>+'（別添）_実績報告書（病院及び有床診療所）'!$AB$139</f>
        <v>0</v>
      </c>
      <c r="RW2" s="202">
        <f>+'（別添）_実績報告書（病院及び有床診療所）'!$AB$140</f>
        <v>0</v>
      </c>
      <c r="RX2" s="202">
        <f>+'（別添）_実績報告書（病院及び有床診療所）'!$AB$141</f>
        <v>0</v>
      </c>
      <c r="RY2" s="202">
        <f>+'（別添）_実績報告書（病院及び有床診療所）'!$AB$142</f>
        <v>0</v>
      </c>
      <c r="RZ2" s="202">
        <f>+'（別添）_実績報告書（病院及び有床診療所）'!$AB$143</f>
        <v>0</v>
      </c>
      <c r="SA2" s="202">
        <f>+'（別添）_実績報告書（病院及び有床診療所）'!$AB$147</f>
        <v>0</v>
      </c>
      <c r="SB2" s="201" t="s">
        <v>1548</v>
      </c>
      <c r="SC2" s="202">
        <f>+'（別添）_実績報告書（病院及び有床診療所）'!$AB$149</f>
        <v>0</v>
      </c>
      <c r="SD2" s="201" t="s">
        <v>1548</v>
      </c>
      <c r="SE2" s="202">
        <f>+'（別添）_実績報告書（病院及び有床診療所）'!$AB$151</f>
        <v>0</v>
      </c>
      <c r="SF2" s="201" t="s">
        <v>1548</v>
      </c>
      <c r="SG2" s="202">
        <f>+'（別添）_実績報告書（病院及び有床診療所）'!$AB$153</f>
        <v>0</v>
      </c>
      <c r="SH2" s="202">
        <f>+'（別添）_実績報告書（病院及び有床診療所）'!$AB$154</f>
        <v>0</v>
      </c>
      <c r="SI2" s="202">
        <f>+'（別添）_実績報告書（病院及び有床診療所）'!$AB$155</f>
        <v>0</v>
      </c>
      <c r="SJ2" s="329">
        <f>+'（別添）_実績報告書（病院及び有床診療所）'!$AB$156</f>
        <v>0</v>
      </c>
      <c r="SK2" s="202">
        <f>+'（別添）_実績報告書（病院及び有床診療所）'!$AB$159</f>
        <v>0</v>
      </c>
      <c r="SL2" s="201" t="s">
        <v>1548</v>
      </c>
      <c r="SM2" s="202">
        <f>+'（別添）_実績報告書（病院及び有床診療所）'!$AB$161</f>
        <v>0</v>
      </c>
      <c r="SN2" s="201" t="s">
        <v>1548</v>
      </c>
      <c r="SO2" s="202">
        <f>+'（別添）_実績報告書（病院及び有床診療所）'!$AB$163</f>
        <v>0</v>
      </c>
      <c r="SP2" s="201" t="s">
        <v>1548</v>
      </c>
      <c r="SQ2" s="202">
        <f>+'（別添）_実績報告書（病院及び有床診療所）'!$AB$165</f>
        <v>0</v>
      </c>
      <c r="SR2" s="202">
        <f>+'（別添）_実績報告書（病院及び有床診療所）'!$AB$166</f>
        <v>0</v>
      </c>
      <c r="SS2" s="202">
        <f>+'（別添）_実績報告書（病院及び有床診療所）'!$AB$167</f>
        <v>0</v>
      </c>
      <c r="ST2" s="329">
        <f>+'（別添）_実績報告書（病院及び有床診療所）'!$AB$168</f>
        <v>0</v>
      </c>
      <c r="SU2" s="201">
        <f>+'（別添）_実績報告書（病院及び有床診療所）'!$F$173</f>
        <v>0</v>
      </c>
      <c r="SV2" s="201">
        <f>+'（別添）_実績報告書（病院及び有床診療所）'!$I$173</f>
        <v>0</v>
      </c>
      <c r="SW2" s="201">
        <f>+'（別添）_実績報告書（病院及び有床診療所）'!$L$173</f>
        <v>0</v>
      </c>
      <c r="SX2" s="201">
        <f>+'（別添）_実績報告書（病院及び有床診療所）'!$U$173</f>
        <v>0</v>
      </c>
      <c r="SY2" s="201" t="s">
        <v>1760</v>
      </c>
      <c r="SZ2" s="201" t="s">
        <v>1760</v>
      </c>
      <c r="TA2" s="201" t="s">
        <v>1760</v>
      </c>
      <c r="TB2" s="201" t="s">
        <v>1760</v>
      </c>
      <c r="TC2" s="201" t="s">
        <v>1760</v>
      </c>
      <c r="TD2" s="201" t="s">
        <v>1760</v>
      </c>
      <c r="TE2" s="201" t="s">
        <v>1760</v>
      </c>
      <c r="TF2" s="201" t="s">
        <v>1760</v>
      </c>
      <c r="TG2" s="201" t="s">
        <v>1760</v>
      </c>
      <c r="TH2" s="201" t="s">
        <v>1760</v>
      </c>
      <c r="TI2" s="201" t="s">
        <v>1760</v>
      </c>
      <c r="TJ2" s="201" t="s">
        <v>1760</v>
      </c>
      <c r="TK2" s="201" t="s">
        <v>1760</v>
      </c>
      <c r="TL2" s="201" t="s">
        <v>1760</v>
      </c>
      <c r="TM2" s="201" t="s">
        <v>1760</v>
      </c>
      <c r="TN2" s="201" t="s">
        <v>1760</v>
      </c>
      <c r="TO2" s="201" t="s">
        <v>1760</v>
      </c>
      <c r="TP2" s="201" t="s">
        <v>1760</v>
      </c>
      <c r="TQ2" s="201" t="s">
        <v>1760</v>
      </c>
      <c r="TR2" s="201" t="s">
        <v>1760</v>
      </c>
      <c r="TS2" s="201" t="s">
        <v>1760</v>
      </c>
      <c r="TT2" s="201" t="s">
        <v>1760</v>
      </c>
      <c r="TU2" s="201" t="s">
        <v>1760</v>
      </c>
      <c r="TV2" s="201" t="s">
        <v>1760</v>
      </c>
      <c r="TW2" s="201" t="s">
        <v>1760</v>
      </c>
      <c r="TX2" s="201" t="s">
        <v>1760</v>
      </c>
      <c r="TY2" s="201" t="s">
        <v>1760</v>
      </c>
      <c r="TZ2" s="201" t="s">
        <v>1760</v>
      </c>
      <c r="UA2" s="201" t="s">
        <v>1760</v>
      </c>
      <c r="UB2" s="201" t="s">
        <v>1760</v>
      </c>
      <c r="UC2" s="201" t="s">
        <v>1760</v>
      </c>
      <c r="UD2" s="201" t="s">
        <v>1760</v>
      </c>
      <c r="UE2" s="201" t="s">
        <v>1760</v>
      </c>
      <c r="UF2" s="201" t="s">
        <v>1760</v>
      </c>
      <c r="UG2" s="201" t="s">
        <v>1760</v>
      </c>
      <c r="UH2" s="201" t="s">
        <v>1760</v>
      </c>
      <c r="UI2" s="201" t="s">
        <v>1760</v>
      </c>
      <c r="UJ2" s="201" t="s">
        <v>1760</v>
      </c>
      <c r="UK2" s="201" t="s">
        <v>1760</v>
      </c>
      <c r="UL2" s="201" t="s">
        <v>1760</v>
      </c>
      <c r="UM2" s="201" t="s">
        <v>1760</v>
      </c>
      <c r="UN2" s="201" t="s">
        <v>1760</v>
      </c>
      <c r="UO2" s="201" t="s">
        <v>1760</v>
      </c>
      <c r="UP2" s="201" t="s">
        <v>1760</v>
      </c>
      <c r="UQ2" s="201" t="s">
        <v>1760</v>
      </c>
      <c r="UR2" s="201" t="s">
        <v>1760</v>
      </c>
      <c r="US2" s="201" t="s">
        <v>1760</v>
      </c>
      <c r="UT2" s="201" t="s">
        <v>1760</v>
      </c>
      <c r="UU2" s="201" t="s">
        <v>1760</v>
      </c>
      <c r="UV2" s="201" t="s">
        <v>1760</v>
      </c>
      <c r="UW2" s="201" t="s">
        <v>1760</v>
      </c>
      <c r="UX2" s="201" t="s">
        <v>1760</v>
      </c>
      <c r="UY2" s="201" t="s">
        <v>1760</v>
      </c>
      <c r="UZ2" s="201" t="s">
        <v>1760</v>
      </c>
      <c r="VA2" s="201" t="s">
        <v>1760</v>
      </c>
      <c r="VB2" s="201" t="s">
        <v>1760</v>
      </c>
      <c r="VC2" s="201" t="s">
        <v>1760</v>
      </c>
      <c r="VD2" s="201" t="s">
        <v>1760</v>
      </c>
      <c r="VE2" s="201" t="s">
        <v>1760</v>
      </c>
      <c r="VF2" s="201" t="s">
        <v>1760</v>
      </c>
      <c r="VG2" s="201" t="s">
        <v>1760</v>
      </c>
      <c r="VH2" s="201" t="s">
        <v>1760</v>
      </c>
      <c r="VI2" s="201" t="s">
        <v>1760</v>
      </c>
      <c r="VJ2" s="201" t="s">
        <v>1760</v>
      </c>
      <c r="VK2" s="201" t="s">
        <v>1760</v>
      </c>
      <c r="VL2" s="201" t="s">
        <v>1760</v>
      </c>
      <c r="VM2" s="201" t="s">
        <v>1760</v>
      </c>
      <c r="VN2" s="201" t="s">
        <v>1760</v>
      </c>
      <c r="VO2" s="201" t="s">
        <v>1760</v>
      </c>
      <c r="VP2" s="201" t="s">
        <v>1760</v>
      </c>
      <c r="VQ2" s="201" t="s">
        <v>1760</v>
      </c>
      <c r="VR2" s="201" t="s">
        <v>1760</v>
      </c>
      <c r="VS2" s="201" t="s">
        <v>1760</v>
      </c>
      <c r="VT2" s="201" t="s">
        <v>1760</v>
      </c>
      <c r="VU2" s="201" t="s">
        <v>1760</v>
      </c>
      <c r="VV2" s="201" t="s">
        <v>1760</v>
      </c>
      <c r="VW2" s="201" t="s">
        <v>1760</v>
      </c>
      <c r="VX2" s="201" t="s">
        <v>1760</v>
      </c>
      <c r="VY2" s="201" t="s">
        <v>1760</v>
      </c>
      <c r="VZ2" s="201" t="s">
        <v>1760</v>
      </c>
      <c r="WA2" s="201" t="s">
        <v>1760</v>
      </c>
      <c r="WB2" s="201" t="s">
        <v>1760</v>
      </c>
      <c r="WC2" s="201" t="s">
        <v>1760</v>
      </c>
      <c r="WD2" s="201" t="s">
        <v>1760</v>
      </c>
      <c r="WE2" s="201" t="s">
        <v>1760</v>
      </c>
      <c r="WF2" s="201" t="s">
        <v>1760</v>
      </c>
      <c r="WG2" s="201" t="s">
        <v>1760</v>
      </c>
      <c r="WH2" s="201" t="s">
        <v>1760</v>
      </c>
      <c r="WI2" s="201" t="s">
        <v>1760</v>
      </c>
      <c r="WJ2" s="201" t="s">
        <v>1760</v>
      </c>
      <c r="WK2" s="201" t="s">
        <v>1760</v>
      </c>
      <c r="WL2" s="201" t="s">
        <v>1760</v>
      </c>
      <c r="WM2" s="201" t="s">
        <v>1760</v>
      </c>
      <c r="WN2" s="201" t="s">
        <v>1760</v>
      </c>
      <c r="WO2" s="201" t="s">
        <v>1760</v>
      </c>
      <c r="WP2" s="201" t="s">
        <v>1760</v>
      </c>
      <c r="WQ2" s="201" t="s">
        <v>1760</v>
      </c>
      <c r="WR2" s="201" t="s">
        <v>1760</v>
      </c>
      <c r="WS2" s="201" t="s">
        <v>1760</v>
      </c>
      <c r="WT2" s="201" t="s">
        <v>1760</v>
      </c>
      <c r="WU2" s="201" t="s">
        <v>1760</v>
      </c>
      <c r="WV2" s="201" t="s">
        <v>1760</v>
      </c>
      <c r="WW2" s="201" t="s">
        <v>1760</v>
      </c>
      <c r="WX2" s="201" t="s">
        <v>1760</v>
      </c>
      <c r="WY2" s="201" t="s">
        <v>1760</v>
      </c>
      <c r="WZ2" s="201" t="s">
        <v>1760</v>
      </c>
      <c r="XA2" s="201" t="s">
        <v>1760</v>
      </c>
      <c r="XB2" s="201" t="s">
        <v>1760</v>
      </c>
      <c r="XC2" s="201" t="s">
        <v>1760</v>
      </c>
      <c r="XD2" s="201" t="s">
        <v>1760</v>
      </c>
      <c r="XE2" s="201" t="s">
        <v>1760</v>
      </c>
      <c r="XF2" s="201" t="s">
        <v>1760</v>
      </c>
      <c r="XG2" s="201" t="s">
        <v>1760</v>
      </c>
      <c r="XH2" s="201" t="s">
        <v>1760</v>
      </c>
      <c r="XI2" s="201" t="s">
        <v>1760</v>
      </c>
      <c r="XJ2" s="201" t="s">
        <v>1760</v>
      </c>
      <c r="XK2" s="201" t="s">
        <v>1760</v>
      </c>
      <c r="XL2" s="201" t="s">
        <v>1760</v>
      </c>
      <c r="XM2" s="201" t="s">
        <v>1760</v>
      </c>
      <c r="XN2" s="201" t="s">
        <v>1760</v>
      </c>
      <c r="XO2" s="201" t="s">
        <v>1760</v>
      </c>
      <c r="XP2" s="201" t="s">
        <v>1760</v>
      </c>
      <c r="XQ2" s="201" t="s">
        <v>1760</v>
      </c>
      <c r="XR2" s="201" t="s">
        <v>1760</v>
      </c>
      <c r="XS2" s="201" t="s">
        <v>1760</v>
      </c>
      <c r="XT2" s="201" t="s">
        <v>1760</v>
      </c>
      <c r="XU2" s="201" t="s">
        <v>1760</v>
      </c>
      <c r="XV2" s="201" t="s">
        <v>1760</v>
      </c>
      <c r="XW2" s="201" t="s">
        <v>1760</v>
      </c>
      <c r="XX2" s="201" t="s">
        <v>1760</v>
      </c>
      <c r="XY2" s="201" t="s">
        <v>1760</v>
      </c>
      <c r="XZ2" s="201" t="s">
        <v>1760</v>
      </c>
      <c r="YA2" s="201" t="s">
        <v>1760</v>
      </c>
      <c r="YB2" s="201" t="s">
        <v>1760</v>
      </c>
      <c r="YC2" s="201" t="s">
        <v>1760</v>
      </c>
      <c r="YD2" s="201" t="s">
        <v>1760</v>
      </c>
      <c r="YE2" s="201" t="s">
        <v>1760</v>
      </c>
      <c r="YF2" s="201" t="s">
        <v>1760</v>
      </c>
      <c r="YG2" s="201" t="s">
        <v>1760</v>
      </c>
      <c r="YH2" s="201" t="s">
        <v>1760</v>
      </c>
      <c r="YI2" s="201" t="s">
        <v>1760</v>
      </c>
      <c r="YJ2" s="201" t="s">
        <v>1760</v>
      </c>
      <c r="YK2" s="201" t="s">
        <v>1760</v>
      </c>
      <c r="YL2" s="201" t="s">
        <v>1760</v>
      </c>
      <c r="YM2" s="201" t="s">
        <v>1760</v>
      </c>
      <c r="YN2" s="201" t="s">
        <v>1760</v>
      </c>
      <c r="YO2" s="201" t="s">
        <v>1760</v>
      </c>
      <c r="YP2" s="201" t="s">
        <v>1760</v>
      </c>
      <c r="YQ2" s="201" t="s">
        <v>1760</v>
      </c>
      <c r="YR2" s="201" t="s">
        <v>1760</v>
      </c>
      <c r="YS2" s="201" t="s">
        <v>1760</v>
      </c>
      <c r="YT2" s="201" t="s">
        <v>1760</v>
      </c>
      <c r="YU2" s="201" t="s">
        <v>1760</v>
      </c>
      <c r="YV2" s="201" t="s">
        <v>1760</v>
      </c>
      <c r="YW2" s="201" t="s">
        <v>1760</v>
      </c>
      <c r="YX2" s="201" t="s">
        <v>1760</v>
      </c>
      <c r="YY2" s="201" t="s">
        <v>1760</v>
      </c>
      <c r="YZ2" s="201" t="s">
        <v>1760</v>
      </c>
      <c r="ZA2" s="201" t="s">
        <v>1760</v>
      </c>
      <c r="ZB2" s="201" t="s">
        <v>1760</v>
      </c>
      <c r="ZC2" s="201" t="s">
        <v>1760</v>
      </c>
      <c r="ZD2" s="201" t="s">
        <v>1760</v>
      </c>
      <c r="ZE2" s="201" t="s">
        <v>1760</v>
      </c>
      <c r="ZF2" s="201" t="s">
        <v>1760</v>
      </c>
      <c r="ZG2" s="201" t="s">
        <v>1760</v>
      </c>
      <c r="ZH2" s="201" t="s">
        <v>1760</v>
      </c>
      <c r="ZI2" s="201" t="s">
        <v>1760</v>
      </c>
      <c r="ZJ2" s="201" t="s">
        <v>1760</v>
      </c>
      <c r="ZK2" s="201" t="s">
        <v>1760</v>
      </c>
      <c r="ZL2" s="201" t="s">
        <v>1760</v>
      </c>
      <c r="ZM2" s="201" t="s">
        <v>1760</v>
      </c>
      <c r="ZN2" s="201" t="s">
        <v>1760</v>
      </c>
      <c r="ZO2" s="201" t="s">
        <v>1760</v>
      </c>
      <c r="ZP2" s="201" t="s">
        <v>1760</v>
      </c>
      <c r="ZQ2" s="201" t="s">
        <v>1760</v>
      </c>
      <c r="ZR2" s="201" t="s">
        <v>1760</v>
      </c>
      <c r="ZS2" s="201" t="s">
        <v>1760</v>
      </c>
      <c r="ZT2" s="201" t="s">
        <v>1760</v>
      </c>
      <c r="ZU2" s="201" t="s">
        <v>1760</v>
      </c>
      <c r="ZV2" s="201" t="s">
        <v>1760</v>
      </c>
      <c r="ZW2" s="201" t="s">
        <v>1760</v>
      </c>
      <c r="ZX2" s="201" t="s">
        <v>1760</v>
      </c>
      <c r="ZY2" s="201" t="s">
        <v>1760</v>
      </c>
      <c r="ZZ2" s="201" t="s">
        <v>1760</v>
      </c>
      <c r="AAA2" s="201" t="s">
        <v>1760</v>
      </c>
      <c r="AAB2" s="201" t="s">
        <v>1760</v>
      </c>
      <c r="AAC2" s="201" t="s">
        <v>1760</v>
      </c>
      <c r="AAD2" s="201" t="s">
        <v>1760</v>
      </c>
      <c r="AAE2" s="201" t="s">
        <v>1760</v>
      </c>
      <c r="AAF2" s="201" t="s">
        <v>1760</v>
      </c>
      <c r="AAG2" s="201" t="s">
        <v>1760</v>
      </c>
      <c r="AAH2" s="201" t="s">
        <v>1760</v>
      </c>
      <c r="AAI2" s="201" t="s">
        <v>1760</v>
      </c>
      <c r="AAJ2" s="201" t="s">
        <v>1760</v>
      </c>
      <c r="AAK2" s="201" t="s">
        <v>1760</v>
      </c>
      <c r="AAL2" s="201" t="s">
        <v>1760</v>
      </c>
      <c r="AAM2" s="201" t="s">
        <v>1760</v>
      </c>
      <c r="AAN2" s="201" t="s">
        <v>1760</v>
      </c>
      <c r="AAO2" s="201" t="s">
        <v>1760</v>
      </c>
      <c r="AAP2" s="201" t="s">
        <v>1760</v>
      </c>
      <c r="AAQ2" s="201" t="s">
        <v>1760</v>
      </c>
      <c r="AAR2" s="201" t="s">
        <v>1760</v>
      </c>
      <c r="AAS2" s="201" t="s">
        <v>1760</v>
      </c>
      <c r="AAT2" s="201" t="s">
        <v>1760</v>
      </c>
      <c r="AAU2" s="201" t="s">
        <v>1760</v>
      </c>
      <c r="AAV2" s="201" t="s">
        <v>1760</v>
      </c>
      <c r="AAW2" s="201" t="s">
        <v>1760</v>
      </c>
      <c r="AAX2" s="201" t="s">
        <v>1760</v>
      </c>
      <c r="AAY2" s="201" t="s">
        <v>1760</v>
      </c>
      <c r="AAZ2" s="201" t="s">
        <v>1760</v>
      </c>
      <c r="ABA2" s="201" t="s">
        <v>1760</v>
      </c>
      <c r="ABB2" s="201" t="s">
        <v>1760</v>
      </c>
      <c r="ABC2" s="201" t="s">
        <v>1760</v>
      </c>
      <c r="ABD2" s="201" t="s">
        <v>1760</v>
      </c>
      <c r="ABE2" s="201" t="s">
        <v>1760</v>
      </c>
      <c r="ABF2" s="201" t="s">
        <v>1760</v>
      </c>
      <c r="ABG2" s="201" t="s">
        <v>1760</v>
      </c>
      <c r="ABH2" s="201" t="s">
        <v>1760</v>
      </c>
      <c r="ABI2" s="201" t="s">
        <v>1760</v>
      </c>
      <c r="ABJ2" s="201" t="s">
        <v>1760</v>
      </c>
      <c r="ABK2" s="201" t="s">
        <v>1760</v>
      </c>
      <c r="ABL2" s="201" t="s">
        <v>1760</v>
      </c>
      <c r="ABM2" s="201" t="s">
        <v>1760</v>
      </c>
      <c r="ABN2" s="201" t="s">
        <v>1760</v>
      </c>
      <c r="ABO2" s="201" t="s">
        <v>1760</v>
      </c>
      <c r="ABP2" s="201" t="s">
        <v>1760</v>
      </c>
      <c r="ABQ2" s="201" t="s">
        <v>1760</v>
      </c>
      <c r="ABR2" s="201" t="s">
        <v>1760</v>
      </c>
      <c r="ABS2" s="201" t="s">
        <v>1760</v>
      </c>
      <c r="ABT2" s="201" t="s">
        <v>1760</v>
      </c>
      <c r="ABU2" s="201" t="s">
        <v>1760</v>
      </c>
      <c r="ABV2" s="201" t="s">
        <v>1760</v>
      </c>
      <c r="ABW2" s="201" t="s">
        <v>1760</v>
      </c>
      <c r="ABX2" s="201" t="s">
        <v>1760</v>
      </c>
      <c r="ABY2" s="201" t="s">
        <v>1760</v>
      </c>
      <c r="ABZ2" s="201" t="s">
        <v>1760</v>
      </c>
      <c r="ACA2" s="201" t="s">
        <v>1760</v>
      </c>
      <c r="ACB2" s="201" t="s">
        <v>1760</v>
      </c>
      <c r="ACC2" s="201" t="s">
        <v>1760</v>
      </c>
      <c r="ACD2" s="201" t="s">
        <v>1760</v>
      </c>
      <c r="ACE2" s="201" t="s">
        <v>1760</v>
      </c>
      <c r="ACF2" s="201" t="s">
        <v>1760</v>
      </c>
      <c r="ACG2" s="201" t="s">
        <v>1760</v>
      </c>
      <c r="ACH2" s="201" t="s">
        <v>1760</v>
      </c>
      <c r="ACI2" s="201" t="s">
        <v>1760</v>
      </c>
      <c r="ACJ2" s="201" t="s">
        <v>1760</v>
      </c>
      <c r="ACK2" s="201" t="s">
        <v>1760</v>
      </c>
      <c r="ACL2" s="201" t="s">
        <v>1760</v>
      </c>
      <c r="ACM2" s="201" t="s">
        <v>1760</v>
      </c>
      <c r="ACN2" s="201" t="s">
        <v>1760</v>
      </c>
      <c r="ACO2" s="201" t="s">
        <v>1760</v>
      </c>
      <c r="ACP2" s="201" t="s">
        <v>1760</v>
      </c>
      <c r="ACQ2" s="201" t="s">
        <v>1760</v>
      </c>
      <c r="ACR2" s="201" t="s">
        <v>1760</v>
      </c>
      <c r="ACS2" s="201" t="s">
        <v>1760</v>
      </c>
      <c r="ACT2" s="201" t="s">
        <v>1760</v>
      </c>
      <c r="ACU2" s="201" t="s">
        <v>1760</v>
      </c>
      <c r="ACV2" s="201" t="s">
        <v>1760</v>
      </c>
      <c r="ACW2" s="201" t="s">
        <v>1760</v>
      </c>
      <c r="ACX2" s="201" t="s">
        <v>1760</v>
      </c>
      <c r="ACY2" s="201" t="s">
        <v>1760</v>
      </c>
      <c r="ACZ2" s="201" t="s">
        <v>1760</v>
      </c>
      <c r="ADA2" s="198" t="str">
        <f>別添2!M1</f>
        <v>202503報告書様式</v>
      </c>
      <c r="ADG2" s="305">
        <f>'（別添）_実績報告書（病院及び有床診療所）'!AB47</f>
        <v>0</v>
      </c>
      <c r="ADH2" s="305">
        <f>'（別添）_実績報告書（病院及び有床診療所）'!AB48</f>
        <v>0</v>
      </c>
      <c r="ADI2" s="305">
        <f>'（別添）_実績報告書（病院及び有床診療所）'!AB49</f>
        <v>0</v>
      </c>
      <c r="ADJ2" s="305">
        <f>'（別添）_実績報告書（病院及び有床診療所）'!AB51</f>
        <v>0</v>
      </c>
      <c r="ADK2" s="305">
        <f>'（別添）実績報告書（診療所）'!AB49</f>
        <v>0</v>
      </c>
      <c r="ADL2" s="305">
        <f>'（別添）実績報告書（診療所）'!AB50</f>
        <v>0</v>
      </c>
      <c r="ADM2" s="305">
        <f>'（別添）実績報告書（診療所）'!AB52</f>
        <v>0</v>
      </c>
      <c r="ADN2" s="305">
        <f>'（別添）_実績報告書（歯科診療所及びⅡを算定する有床診療所）'!AB43</f>
        <v>0</v>
      </c>
      <c r="ADO2" s="305">
        <f>'（別添）_実績報告書（歯科診療所及びⅡを算定する有床診療所）'!AB44</f>
        <v>0</v>
      </c>
      <c r="ADP2" s="305">
        <f>'（別添）_実績報告書（歯科診療所及びⅡを算定する有床診療所）'!AB46</f>
        <v>0</v>
      </c>
      <c r="ADQ2" s="198" t="s">
        <v>1934</v>
      </c>
    </row>
  </sheetData>
  <phoneticPr fontId="1"/>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06A832-0441-4B11-9527-702411397832}">
  <dimension ref="B2:G50"/>
  <sheetViews>
    <sheetView showGridLines="0" workbookViewId="0">
      <selection activeCell="O21" sqref="O21:P21"/>
    </sheetView>
  </sheetViews>
  <sheetFormatPr defaultRowHeight="18.75"/>
  <cols>
    <col min="4" max="4" width="33.875" bestFit="1" customWidth="1"/>
    <col min="5" max="5" width="17.25" bestFit="1" customWidth="1"/>
  </cols>
  <sheetData>
    <row r="2" spans="2:7">
      <c r="B2" t="s">
        <v>1776</v>
      </c>
      <c r="C2" t="s">
        <v>1777</v>
      </c>
    </row>
    <row r="3" spans="2:7">
      <c r="B3" t="s">
        <v>1778</v>
      </c>
      <c r="C3" t="s">
        <v>1779</v>
      </c>
      <c r="D3" s="487" t="s">
        <v>1780</v>
      </c>
      <c r="E3" t="s">
        <v>1781</v>
      </c>
      <c r="G3">
        <v>1</v>
      </c>
    </row>
    <row r="4" spans="2:7">
      <c r="B4" t="s">
        <v>1782</v>
      </c>
      <c r="C4" t="s">
        <v>1783</v>
      </c>
      <c r="D4" s="487" t="s">
        <v>1784</v>
      </c>
      <c r="E4" t="s">
        <v>1785</v>
      </c>
      <c r="G4">
        <v>2</v>
      </c>
    </row>
    <row r="5" spans="2:7">
      <c r="B5" t="s">
        <v>1786</v>
      </c>
      <c r="C5" t="s">
        <v>1787</v>
      </c>
      <c r="D5" s="487" t="s">
        <v>1788</v>
      </c>
      <c r="E5" t="s">
        <v>1785</v>
      </c>
      <c r="G5">
        <v>3</v>
      </c>
    </row>
    <row r="6" spans="2:7">
      <c r="B6" t="s">
        <v>1789</v>
      </c>
      <c r="C6" t="s">
        <v>1790</v>
      </c>
      <c r="D6" s="487" t="s">
        <v>1791</v>
      </c>
      <c r="E6" t="s">
        <v>1785</v>
      </c>
      <c r="G6">
        <v>4</v>
      </c>
    </row>
    <row r="7" spans="2:7">
      <c r="B7" t="s">
        <v>1792</v>
      </c>
      <c r="C7" t="s">
        <v>1793</v>
      </c>
      <c r="D7" s="487" t="s">
        <v>1794</v>
      </c>
      <c r="E7" t="s">
        <v>1785</v>
      </c>
      <c r="G7">
        <v>5</v>
      </c>
    </row>
    <row r="8" spans="2:7">
      <c r="B8" t="s">
        <v>1795</v>
      </c>
      <c r="C8" t="s">
        <v>1796</v>
      </c>
      <c r="D8" s="487" t="s">
        <v>1797</v>
      </c>
      <c r="E8" t="s">
        <v>1785</v>
      </c>
      <c r="G8">
        <v>6</v>
      </c>
    </row>
    <row r="9" spans="2:7">
      <c r="B9" t="s">
        <v>1798</v>
      </c>
      <c r="C9" t="s">
        <v>1799</v>
      </c>
      <c r="D9" s="487" t="s">
        <v>1800</v>
      </c>
      <c r="E9" t="s">
        <v>1785</v>
      </c>
      <c r="G9">
        <v>7</v>
      </c>
    </row>
    <row r="10" spans="2:7">
      <c r="B10" t="s">
        <v>1801</v>
      </c>
      <c r="C10" t="s">
        <v>1802</v>
      </c>
      <c r="D10" s="487" t="s">
        <v>1803</v>
      </c>
      <c r="E10" t="s">
        <v>1804</v>
      </c>
      <c r="G10">
        <v>8</v>
      </c>
    </row>
    <row r="11" spans="2:7">
      <c r="B11" t="s">
        <v>1805</v>
      </c>
      <c r="C11" t="s">
        <v>1806</v>
      </c>
      <c r="D11" s="487" t="s">
        <v>1807</v>
      </c>
      <c r="E11" t="s">
        <v>1804</v>
      </c>
      <c r="G11">
        <v>9</v>
      </c>
    </row>
    <row r="12" spans="2:7">
      <c r="B12" t="s">
        <v>1808</v>
      </c>
      <c r="C12" t="s">
        <v>1809</v>
      </c>
      <c r="D12" s="487" t="s">
        <v>1810</v>
      </c>
      <c r="E12" t="s">
        <v>1804</v>
      </c>
      <c r="G12">
        <v>10</v>
      </c>
    </row>
    <row r="13" spans="2:7">
      <c r="B13" t="s">
        <v>1811</v>
      </c>
      <c r="C13" t="s">
        <v>1812</v>
      </c>
      <c r="D13" s="487" t="s">
        <v>1813</v>
      </c>
      <c r="E13" t="s">
        <v>1804</v>
      </c>
      <c r="G13">
        <v>11</v>
      </c>
    </row>
    <row r="14" spans="2:7">
      <c r="B14" t="s">
        <v>1814</v>
      </c>
      <c r="C14" t="s">
        <v>1815</v>
      </c>
      <c r="D14" s="487" t="s">
        <v>1816</v>
      </c>
      <c r="E14" t="s">
        <v>1804</v>
      </c>
      <c r="G14">
        <v>12</v>
      </c>
    </row>
    <row r="15" spans="2:7">
      <c r="B15" t="s">
        <v>1817</v>
      </c>
      <c r="C15" t="s">
        <v>1637</v>
      </c>
      <c r="D15" s="487" t="s">
        <v>1818</v>
      </c>
      <c r="E15" t="s">
        <v>1804</v>
      </c>
      <c r="G15">
        <v>13</v>
      </c>
    </row>
    <row r="16" spans="2:7">
      <c r="B16" t="s">
        <v>1819</v>
      </c>
      <c r="C16" t="s">
        <v>1820</v>
      </c>
      <c r="D16" s="487" t="s">
        <v>1821</v>
      </c>
      <c r="E16" t="s">
        <v>1804</v>
      </c>
      <c r="G16">
        <v>14</v>
      </c>
    </row>
    <row r="17" spans="2:7">
      <c r="B17" t="s">
        <v>1822</v>
      </c>
      <c r="C17" t="s">
        <v>1823</v>
      </c>
      <c r="D17" s="487" t="s">
        <v>1824</v>
      </c>
      <c r="E17" t="s">
        <v>1804</v>
      </c>
      <c r="G17">
        <v>15</v>
      </c>
    </row>
    <row r="18" spans="2:7">
      <c r="B18" t="s">
        <v>1825</v>
      </c>
      <c r="C18" t="s">
        <v>1826</v>
      </c>
      <c r="D18" s="487" t="s">
        <v>1827</v>
      </c>
      <c r="E18" t="s">
        <v>1828</v>
      </c>
      <c r="G18">
        <v>16</v>
      </c>
    </row>
    <row r="19" spans="2:7">
      <c r="B19" t="s">
        <v>1829</v>
      </c>
      <c r="C19" t="s">
        <v>1830</v>
      </c>
      <c r="D19" t="s">
        <v>1831</v>
      </c>
      <c r="E19" t="s">
        <v>1828</v>
      </c>
      <c r="G19">
        <v>17</v>
      </c>
    </row>
    <row r="20" spans="2:7">
      <c r="B20" t="s">
        <v>1832</v>
      </c>
      <c r="C20" t="s">
        <v>1833</v>
      </c>
      <c r="D20" t="s">
        <v>1834</v>
      </c>
      <c r="E20" t="s">
        <v>1835</v>
      </c>
      <c r="G20">
        <v>18</v>
      </c>
    </row>
    <row r="21" spans="2:7">
      <c r="B21" t="s">
        <v>1836</v>
      </c>
      <c r="C21" t="s">
        <v>1837</v>
      </c>
      <c r="D21" t="s">
        <v>1838</v>
      </c>
      <c r="E21" t="s">
        <v>1804</v>
      </c>
      <c r="G21">
        <v>19</v>
      </c>
    </row>
    <row r="22" spans="2:7">
      <c r="B22" t="s">
        <v>1839</v>
      </c>
      <c r="C22" t="s">
        <v>1840</v>
      </c>
      <c r="D22" t="s">
        <v>1841</v>
      </c>
      <c r="E22" t="s">
        <v>1804</v>
      </c>
      <c r="G22">
        <v>20</v>
      </c>
    </row>
    <row r="23" spans="2:7">
      <c r="B23" t="s">
        <v>1842</v>
      </c>
      <c r="C23" t="s">
        <v>1843</v>
      </c>
      <c r="D23" t="s">
        <v>1844</v>
      </c>
      <c r="E23" t="s">
        <v>1828</v>
      </c>
      <c r="G23">
        <v>21</v>
      </c>
    </row>
    <row r="24" spans="2:7">
      <c r="B24" t="s">
        <v>1845</v>
      </c>
      <c r="C24" t="s">
        <v>1846</v>
      </c>
      <c r="D24" t="s">
        <v>1847</v>
      </c>
      <c r="E24" t="s">
        <v>1828</v>
      </c>
      <c r="G24">
        <v>22</v>
      </c>
    </row>
    <row r="25" spans="2:7">
      <c r="B25" t="s">
        <v>1848</v>
      </c>
      <c r="C25" t="s">
        <v>1849</v>
      </c>
      <c r="D25" t="s">
        <v>1850</v>
      </c>
      <c r="E25" t="s">
        <v>1828</v>
      </c>
      <c r="G25">
        <v>23</v>
      </c>
    </row>
    <row r="26" spans="2:7">
      <c r="B26" t="s">
        <v>1851</v>
      </c>
      <c r="C26" t="s">
        <v>1852</v>
      </c>
      <c r="D26" t="s">
        <v>1853</v>
      </c>
      <c r="E26" t="s">
        <v>1828</v>
      </c>
      <c r="G26">
        <v>24</v>
      </c>
    </row>
    <row r="27" spans="2:7">
      <c r="B27" t="s">
        <v>1854</v>
      </c>
      <c r="C27" t="s">
        <v>1855</v>
      </c>
      <c r="D27" t="s">
        <v>1856</v>
      </c>
      <c r="E27" t="s">
        <v>1835</v>
      </c>
      <c r="G27">
        <v>25</v>
      </c>
    </row>
    <row r="28" spans="2:7">
      <c r="B28" t="s">
        <v>1857</v>
      </c>
      <c r="C28" t="s">
        <v>1858</v>
      </c>
      <c r="D28" t="s">
        <v>1859</v>
      </c>
      <c r="E28" t="s">
        <v>1835</v>
      </c>
      <c r="G28">
        <v>26</v>
      </c>
    </row>
    <row r="29" spans="2:7">
      <c r="B29" t="s">
        <v>1860</v>
      </c>
      <c r="C29" t="s">
        <v>1861</v>
      </c>
      <c r="D29" t="s">
        <v>1862</v>
      </c>
      <c r="E29" t="s">
        <v>1835</v>
      </c>
      <c r="G29">
        <v>27</v>
      </c>
    </row>
    <row r="30" spans="2:7">
      <c r="B30" t="s">
        <v>1863</v>
      </c>
      <c r="C30" t="s">
        <v>1864</v>
      </c>
      <c r="D30" t="s">
        <v>1865</v>
      </c>
      <c r="E30" t="s">
        <v>1835</v>
      </c>
      <c r="G30">
        <v>28</v>
      </c>
    </row>
    <row r="31" spans="2:7">
      <c r="B31" t="s">
        <v>1866</v>
      </c>
      <c r="C31" t="s">
        <v>1867</v>
      </c>
      <c r="D31" t="s">
        <v>1868</v>
      </c>
      <c r="E31" t="s">
        <v>1835</v>
      </c>
      <c r="G31">
        <v>29</v>
      </c>
    </row>
    <row r="32" spans="2:7">
      <c r="B32" t="s">
        <v>1869</v>
      </c>
      <c r="C32" t="s">
        <v>1870</v>
      </c>
      <c r="D32" t="s">
        <v>1871</v>
      </c>
      <c r="E32" t="s">
        <v>1835</v>
      </c>
      <c r="G32">
        <v>30</v>
      </c>
    </row>
    <row r="33" spans="2:7">
      <c r="B33" t="s">
        <v>1872</v>
      </c>
      <c r="C33" t="s">
        <v>1873</v>
      </c>
      <c r="D33" t="s">
        <v>1874</v>
      </c>
      <c r="E33" t="s">
        <v>1875</v>
      </c>
      <c r="G33">
        <v>31</v>
      </c>
    </row>
    <row r="34" spans="2:7">
      <c r="B34" t="s">
        <v>1876</v>
      </c>
      <c r="C34" t="s">
        <v>1877</v>
      </c>
      <c r="D34" t="s">
        <v>1878</v>
      </c>
      <c r="E34" t="s">
        <v>1875</v>
      </c>
    </row>
    <row r="35" spans="2:7">
      <c r="B35" t="s">
        <v>1879</v>
      </c>
      <c r="C35" t="s">
        <v>1880</v>
      </c>
      <c r="D35" t="s">
        <v>1881</v>
      </c>
      <c r="E35" t="s">
        <v>1875</v>
      </c>
    </row>
    <row r="36" spans="2:7">
      <c r="B36" t="s">
        <v>1882</v>
      </c>
      <c r="C36" t="s">
        <v>1883</v>
      </c>
      <c r="D36" t="s">
        <v>1884</v>
      </c>
      <c r="E36" t="s">
        <v>1875</v>
      </c>
    </row>
    <row r="37" spans="2:7">
      <c r="B37" t="s">
        <v>1885</v>
      </c>
      <c r="C37" t="s">
        <v>1886</v>
      </c>
      <c r="D37" t="s">
        <v>1887</v>
      </c>
      <c r="E37" t="s">
        <v>1875</v>
      </c>
    </row>
    <row r="38" spans="2:7">
      <c r="B38" t="s">
        <v>1888</v>
      </c>
      <c r="C38" t="s">
        <v>1889</v>
      </c>
      <c r="D38" t="s">
        <v>1890</v>
      </c>
      <c r="E38" t="s">
        <v>1891</v>
      </c>
    </row>
    <row r="39" spans="2:7">
      <c r="B39" t="s">
        <v>1892</v>
      </c>
      <c r="C39" t="s">
        <v>1893</v>
      </c>
      <c r="D39" t="s">
        <v>1894</v>
      </c>
      <c r="E39" t="s">
        <v>1891</v>
      </c>
    </row>
    <row r="40" spans="2:7">
      <c r="B40" t="s">
        <v>1895</v>
      </c>
      <c r="C40" t="s">
        <v>1896</v>
      </c>
      <c r="D40" t="s">
        <v>1897</v>
      </c>
      <c r="E40" t="s">
        <v>1891</v>
      </c>
    </row>
    <row r="41" spans="2:7">
      <c r="B41" t="s">
        <v>1898</v>
      </c>
      <c r="C41" t="s">
        <v>1899</v>
      </c>
      <c r="D41" t="s">
        <v>1900</v>
      </c>
      <c r="E41" t="s">
        <v>1891</v>
      </c>
    </row>
    <row r="42" spans="2:7">
      <c r="B42" t="s">
        <v>1901</v>
      </c>
      <c r="C42" t="s">
        <v>1902</v>
      </c>
      <c r="D42" t="s">
        <v>1903</v>
      </c>
      <c r="E42" t="s">
        <v>1904</v>
      </c>
    </row>
    <row r="43" spans="2:7">
      <c r="B43" t="s">
        <v>1905</v>
      </c>
      <c r="C43" t="s">
        <v>1906</v>
      </c>
      <c r="D43" t="s">
        <v>1907</v>
      </c>
      <c r="E43" t="s">
        <v>1904</v>
      </c>
    </row>
    <row r="44" spans="2:7">
      <c r="B44" t="s">
        <v>1908</v>
      </c>
      <c r="C44" t="s">
        <v>1909</v>
      </c>
      <c r="D44" t="s">
        <v>1910</v>
      </c>
      <c r="E44" t="s">
        <v>1904</v>
      </c>
    </row>
    <row r="45" spans="2:7">
      <c r="B45" t="s">
        <v>1911</v>
      </c>
      <c r="C45" t="s">
        <v>1912</v>
      </c>
      <c r="D45" t="s">
        <v>1913</v>
      </c>
      <c r="E45" t="s">
        <v>1904</v>
      </c>
    </row>
    <row r="46" spans="2:7">
      <c r="B46" t="s">
        <v>1914</v>
      </c>
      <c r="C46" t="s">
        <v>1915</v>
      </c>
      <c r="D46" t="s">
        <v>1916</v>
      </c>
      <c r="E46" t="s">
        <v>1904</v>
      </c>
    </row>
    <row r="47" spans="2:7">
      <c r="B47" t="s">
        <v>1917</v>
      </c>
      <c r="C47" t="s">
        <v>1918</v>
      </c>
      <c r="D47" t="s">
        <v>1919</v>
      </c>
      <c r="E47" t="s">
        <v>1904</v>
      </c>
    </row>
    <row r="48" spans="2:7">
      <c r="B48" t="s">
        <v>1920</v>
      </c>
      <c r="C48" t="s">
        <v>1921</v>
      </c>
      <c r="D48" t="s">
        <v>1922</v>
      </c>
      <c r="E48" t="s">
        <v>1904</v>
      </c>
    </row>
    <row r="49" spans="2:5">
      <c r="B49" t="s">
        <v>1923</v>
      </c>
      <c r="C49" t="s">
        <v>1924</v>
      </c>
      <c r="D49" t="s">
        <v>1925</v>
      </c>
      <c r="E49" t="s">
        <v>1904</v>
      </c>
    </row>
    <row r="50" spans="2:5">
      <c r="B50" t="s">
        <v>1926</v>
      </c>
      <c r="C50" t="s">
        <v>1927</v>
      </c>
    </row>
  </sheetData>
  <phoneticPr fontId="1"/>
  <hyperlinks>
    <hyperlink ref="D3" r:id="rId1" xr:uid="{858D77C7-1E42-4D4A-A2DB-DDE7EB8C40B7}"/>
    <hyperlink ref="D4" r:id="rId2" xr:uid="{3559AE2A-47A7-4A54-8019-6B006188780C}"/>
    <hyperlink ref="D5" r:id="rId3" xr:uid="{76866103-0767-4971-9458-105D6B37BC01}"/>
    <hyperlink ref="D6" r:id="rId4" xr:uid="{B6BF7BC8-B251-4950-A896-4FFC5C09D447}"/>
    <hyperlink ref="D7" r:id="rId5" xr:uid="{9DB5B2B0-3121-4276-8EDB-ABA968BE4E8A}"/>
    <hyperlink ref="D8" r:id="rId6" xr:uid="{01CA2B3C-0B3A-41D8-9E7F-7FAE06105BF5}"/>
    <hyperlink ref="D9" r:id="rId7" xr:uid="{CA4565DF-9BF3-433E-AB8F-6EDCB8CA734E}"/>
    <hyperlink ref="D10" r:id="rId8" xr:uid="{3B0C5399-3617-4EE3-99F1-889352FAEEBD}"/>
    <hyperlink ref="D11" r:id="rId9" xr:uid="{92E51419-EEE7-4276-AF2C-C4875BAB57C7}"/>
    <hyperlink ref="D12" r:id="rId10" xr:uid="{47FEE71B-D2D9-448C-9D4E-CC0AB813E37A}"/>
    <hyperlink ref="D13" r:id="rId11" xr:uid="{84877AFD-AD00-4335-8348-CEDBC4FF3EA2}"/>
    <hyperlink ref="D14" r:id="rId12" xr:uid="{2A0F32D4-3288-4F35-B2DA-7FFBB8810158}"/>
    <hyperlink ref="D15" r:id="rId13" xr:uid="{4F14A5A7-6EF7-4B9E-B66A-2A93C858AC6B}"/>
    <hyperlink ref="D16" r:id="rId14" xr:uid="{E015AC4F-D18D-4C33-B20B-A116E97229B4}"/>
    <hyperlink ref="D17" r:id="rId15" xr:uid="{0A55AE63-2522-41C0-995D-7BB4E8EB37EE}"/>
    <hyperlink ref="D18" r:id="rId16" xr:uid="{ACED1B12-027E-4C6B-9B29-1B7CA3FF9A6E}"/>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91"/>
  <dimension ref="A1:K170"/>
  <sheetViews>
    <sheetView showGridLines="0" workbookViewId="0"/>
  </sheetViews>
  <sheetFormatPr defaultRowHeight="13.5"/>
  <cols>
    <col min="1" max="2" width="9" style="29"/>
    <col min="3" max="3" width="31.625" style="29" customWidth="1"/>
    <col min="4" max="16384" width="9" style="29"/>
  </cols>
  <sheetData>
    <row r="1" spans="1:11">
      <c r="A1" s="33"/>
      <c r="B1" s="33"/>
    </row>
    <row r="2" spans="1:11">
      <c r="A2" s="862" t="s">
        <v>1314</v>
      </c>
      <c r="B2" s="862"/>
      <c r="C2" s="862" t="s">
        <v>1315</v>
      </c>
      <c r="D2" s="862" t="s">
        <v>1316</v>
      </c>
    </row>
    <row r="3" spans="1:11">
      <c r="A3" s="32" t="s">
        <v>1317</v>
      </c>
      <c r="B3" s="32" t="s">
        <v>1318</v>
      </c>
      <c r="C3" s="862"/>
      <c r="D3" s="862"/>
      <c r="I3" s="29" t="s">
        <v>1319</v>
      </c>
      <c r="J3" s="29" t="s">
        <v>1320</v>
      </c>
    </row>
    <row r="4" spans="1:11">
      <c r="B4" s="29">
        <v>1.5</v>
      </c>
      <c r="C4" s="29" t="s">
        <v>1321</v>
      </c>
      <c r="D4" s="29">
        <v>1</v>
      </c>
      <c r="F4" s="29" t="e">
        <f>様式97_入院ベースアップ評価料!$I$84-A4</f>
        <v>#VALUE!</v>
      </c>
      <c r="G4" s="29" t="e">
        <f>様式97_入院ベースアップ評価料!$I$84-B4</f>
        <v>#VALUE!</v>
      </c>
      <c r="H4" s="29" t="e">
        <f>F4*G4</f>
        <v>#VALUE!</v>
      </c>
      <c r="I4" s="29" t="e">
        <f>IF(様式97_入院ベースアップ評価料!$I$84=B4,"",IF(H4&lt;=0,"該当",""))</f>
        <v>#VALUE!</v>
      </c>
      <c r="J4" s="29" t="str">
        <f>IF(B4&gt;様式97_入院ベースアップ評価料!$V$84,"該当","")</f>
        <v/>
      </c>
      <c r="K4" s="29" t="s">
        <v>1321</v>
      </c>
    </row>
    <row r="5" spans="1:11">
      <c r="A5" s="29">
        <v>1.5</v>
      </c>
      <c r="B5" s="29">
        <v>2.5</v>
      </c>
      <c r="C5" s="29" t="s">
        <v>1322</v>
      </c>
      <c r="D5" s="29">
        <v>2</v>
      </c>
      <c r="F5" s="29" t="e">
        <f>様式97_入院ベースアップ評価料!$I$84-A5</f>
        <v>#VALUE!</v>
      </c>
      <c r="G5" s="29" t="e">
        <f>様式97_入院ベースアップ評価料!$I$84-B5</f>
        <v>#VALUE!</v>
      </c>
      <c r="H5" s="29" t="e">
        <f t="shared" ref="H5:H35" si="0">F5*G5</f>
        <v>#VALUE!</v>
      </c>
      <c r="I5" s="29" t="e">
        <f>IF(様式97_入院ベースアップ評価料!$I$84=B5,"",IF(H5&lt;=0,"該当",""))</f>
        <v>#VALUE!</v>
      </c>
      <c r="J5" s="29" t="str">
        <f>IF(AND(A5&lt;=様式97_入院ベースアップ評価料!$V$84,様式97_入院ベースアップ評価料!$V$84&lt;'リスト（入院）'!B5),"該当","")</f>
        <v/>
      </c>
      <c r="K5" s="29" t="s">
        <v>1322</v>
      </c>
    </row>
    <row r="6" spans="1:11">
      <c r="A6" s="29">
        <v>2.5</v>
      </c>
      <c r="B6" s="29">
        <v>3.5</v>
      </c>
      <c r="C6" s="29" t="s">
        <v>1323</v>
      </c>
      <c r="D6" s="29">
        <v>3</v>
      </c>
      <c r="F6" s="29" t="e">
        <f>様式97_入院ベースアップ評価料!$I$84-A6</f>
        <v>#VALUE!</v>
      </c>
      <c r="G6" s="29" t="e">
        <f>様式97_入院ベースアップ評価料!$I$84-B6</f>
        <v>#VALUE!</v>
      </c>
      <c r="H6" s="29" t="e">
        <f t="shared" si="0"/>
        <v>#VALUE!</v>
      </c>
      <c r="I6" s="29" t="e">
        <f>IF(様式97_入院ベースアップ評価料!$I$84=B6,"",IF(H6&lt;=0,"該当",""))</f>
        <v>#VALUE!</v>
      </c>
      <c r="J6" s="29" t="str">
        <f>IF(AND(A6&lt;=様式97_入院ベースアップ評価料!$V$84,様式97_入院ベースアップ評価料!$V$84&lt;'リスト（入院）'!B6),"該当","")</f>
        <v/>
      </c>
      <c r="K6" s="29" t="s">
        <v>1323</v>
      </c>
    </row>
    <row r="7" spans="1:11">
      <c r="A7" s="29">
        <v>3.5</v>
      </c>
      <c r="B7" s="29">
        <v>4.5</v>
      </c>
      <c r="C7" s="29" t="s">
        <v>1324</v>
      </c>
      <c r="D7" s="29">
        <v>4</v>
      </c>
      <c r="F7" s="29" t="e">
        <f>様式97_入院ベースアップ評価料!$I$84-A7</f>
        <v>#VALUE!</v>
      </c>
      <c r="G7" s="29" t="e">
        <f>様式97_入院ベースアップ評価料!$I$84-B7</f>
        <v>#VALUE!</v>
      </c>
      <c r="H7" s="29" t="e">
        <f t="shared" si="0"/>
        <v>#VALUE!</v>
      </c>
      <c r="I7" s="29" t="e">
        <f>IF(様式97_入院ベースアップ評価料!$I$84=B7,"",IF(H7&lt;=0,"該当",""))</f>
        <v>#VALUE!</v>
      </c>
      <c r="J7" s="29" t="str">
        <f>IF(AND(A7&lt;=様式97_入院ベースアップ評価料!$V$84,様式97_入院ベースアップ評価料!$V$84&lt;'リスト（入院）'!B7),"該当","")</f>
        <v/>
      </c>
      <c r="K7" s="29" t="s">
        <v>1324</v>
      </c>
    </row>
    <row r="8" spans="1:11">
      <c r="A8" s="29">
        <v>4.5</v>
      </c>
      <c r="B8" s="29">
        <v>5.5</v>
      </c>
      <c r="C8" s="29" t="s">
        <v>1325</v>
      </c>
      <c r="D8" s="29">
        <v>5</v>
      </c>
      <c r="F8" s="29" t="e">
        <f>様式97_入院ベースアップ評価料!$I$84-A8</f>
        <v>#VALUE!</v>
      </c>
      <c r="G8" s="29" t="e">
        <f>様式97_入院ベースアップ評価料!$I$84-B8</f>
        <v>#VALUE!</v>
      </c>
      <c r="H8" s="29" t="e">
        <f t="shared" si="0"/>
        <v>#VALUE!</v>
      </c>
      <c r="I8" s="29" t="e">
        <f>IF(様式97_入院ベースアップ評価料!$I$84=B8,"",IF(H8&lt;=0,"該当",""))</f>
        <v>#VALUE!</v>
      </c>
      <c r="J8" s="29" t="str">
        <f>IF(AND(A8&lt;=様式97_入院ベースアップ評価料!$V$84,様式97_入院ベースアップ評価料!$V$84&lt;'リスト（入院）'!B8),"該当","")</f>
        <v/>
      </c>
      <c r="K8" s="29" t="s">
        <v>1325</v>
      </c>
    </row>
    <row r="9" spans="1:11">
      <c r="A9" s="29">
        <v>5.5</v>
      </c>
      <c r="B9" s="29">
        <v>6.5</v>
      </c>
      <c r="C9" s="29" t="s">
        <v>1326</v>
      </c>
      <c r="D9" s="29">
        <v>6</v>
      </c>
      <c r="F9" s="29" t="e">
        <f>様式97_入院ベースアップ評価料!$I$84-A9</f>
        <v>#VALUE!</v>
      </c>
      <c r="G9" s="29" t="e">
        <f>様式97_入院ベースアップ評価料!$I$84-B9</f>
        <v>#VALUE!</v>
      </c>
      <c r="H9" s="29" t="e">
        <f t="shared" si="0"/>
        <v>#VALUE!</v>
      </c>
      <c r="I9" s="29" t="e">
        <f>IF(様式97_入院ベースアップ評価料!$I$84=B9,"",IF(H9&lt;=0,"該当",""))</f>
        <v>#VALUE!</v>
      </c>
      <c r="J9" s="29" t="str">
        <f>IF(AND(A9&lt;=様式97_入院ベースアップ評価料!$V$84,様式97_入院ベースアップ評価料!$V$84&lt;'リスト（入院）'!B9),"該当","")</f>
        <v/>
      </c>
      <c r="K9" s="29" t="s">
        <v>1326</v>
      </c>
    </row>
    <row r="10" spans="1:11">
      <c r="A10" s="29">
        <v>6.5</v>
      </c>
      <c r="B10" s="29">
        <v>7.5</v>
      </c>
      <c r="C10" s="29" t="s">
        <v>1327</v>
      </c>
      <c r="D10" s="29">
        <v>7</v>
      </c>
      <c r="F10" s="29" t="e">
        <f>様式97_入院ベースアップ評価料!$I$84-A10</f>
        <v>#VALUE!</v>
      </c>
      <c r="G10" s="29" t="e">
        <f>様式97_入院ベースアップ評価料!$I$84-B10</f>
        <v>#VALUE!</v>
      </c>
      <c r="H10" s="29" t="e">
        <f t="shared" si="0"/>
        <v>#VALUE!</v>
      </c>
      <c r="I10" s="29" t="e">
        <f>IF(様式97_入院ベースアップ評価料!$I$84=B10,"",IF(H10&lt;=0,"該当",""))</f>
        <v>#VALUE!</v>
      </c>
      <c r="J10" s="29" t="str">
        <f>IF(AND(A10&lt;=様式97_入院ベースアップ評価料!$V$84,様式97_入院ベースアップ評価料!$V$84&lt;'リスト（入院）'!B10),"該当","")</f>
        <v/>
      </c>
      <c r="K10" s="29" t="s">
        <v>1327</v>
      </c>
    </row>
    <row r="11" spans="1:11">
      <c r="A11" s="29">
        <v>7.5</v>
      </c>
      <c r="B11" s="29">
        <v>8.5</v>
      </c>
      <c r="C11" s="29" t="s">
        <v>1328</v>
      </c>
      <c r="D11" s="29">
        <v>8</v>
      </c>
      <c r="F11" s="29" t="e">
        <f>様式97_入院ベースアップ評価料!$I$84-A11</f>
        <v>#VALUE!</v>
      </c>
      <c r="G11" s="29" t="e">
        <f>様式97_入院ベースアップ評価料!$I$84-B11</f>
        <v>#VALUE!</v>
      </c>
      <c r="H11" s="29" t="e">
        <f t="shared" si="0"/>
        <v>#VALUE!</v>
      </c>
      <c r="I11" s="29" t="e">
        <f>IF(様式97_入院ベースアップ評価料!$I$84=B11,"",IF(H11&lt;=0,"該当",""))</f>
        <v>#VALUE!</v>
      </c>
      <c r="J11" s="29" t="str">
        <f>IF(AND(A11&lt;=様式97_入院ベースアップ評価料!$V$84,様式97_入院ベースアップ評価料!$V$84&lt;'リスト（入院）'!B11),"該当","")</f>
        <v/>
      </c>
      <c r="K11" s="29" t="s">
        <v>1328</v>
      </c>
    </row>
    <row r="12" spans="1:11">
      <c r="A12" s="29">
        <v>8.5</v>
      </c>
      <c r="B12" s="29">
        <v>9.5</v>
      </c>
      <c r="C12" s="29" t="s">
        <v>1329</v>
      </c>
      <c r="D12" s="29">
        <v>9</v>
      </c>
      <c r="F12" s="29" t="e">
        <f>様式97_入院ベースアップ評価料!$I$84-A12</f>
        <v>#VALUE!</v>
      </c>
      <c r="G12" s="29" t="e">
        <f>様式97_入院ベースアップ評価料!$I$84-B12</f>
        <v>#VALUE!</v>
      </c>
      <c r="H12" s="29" t="e">
        <f t="shared" si="0"/>
        <v>#VALUE!</v>
      </c>
      <c r="I12" s="29" t="e">
        <f>IF(様式97_入院ベースアップ評価料!$I$84=B12,"",IF(H12&lt;=0,"該当",""))</f>
        <v>#VALUE!</v>
      </c>
      <c r="J12" s="29" t="str">
        <f>IF(AND(A12&lt;=様式97_入院ベースアップ評価料!$V$84,様式97_入院ベースアップ評価料!$V$84&lt;'リスト（入院）'!B12),"該当","")</f>
        <v/>
      </c>
      <c r="K12" s="29" t="s">
        <v>1329</v>
      </c>
    </row>
    <row r="13" spans="1:11">
      <c r="A13" s="29">
        <v>9.5</v>
      </c>
      <c r="B13" s="29">
        <v>10.5</v>
      </c>
      <c r="C13" s="29" t="s">
        <v>1330</v>
      </c>
      <c r="D13" s="29">
        <v>10</v>
      </c>
      <c r="F13" s="29" t="e">
        <f>様式97_入院ベースアップ評価料!$I$84-A13</f>
        <v>#VALUE!</v>
      </c>
      <c r="G13" s="29" t="e">
        <f>様式97_入院ベースアップ評価料!$I$84-B13</f>
        <v>#VALUE!</v>
      </c>
      <c r="H13" s="29" t="e">
        <f t="shared" si="0"/>
        <v>#VALUE!</v>
      </c>
      <c r="I13" s="29" t="e">
        <f>IF(様式97_入院ベースアップ評価料!$I$84=B13,"",IF(H13&lt;=0,"該当",""))</f>
        <v>#VALUE!</v>
      </c>
      <c r="J13" s="29" t="str">
        <f>IF(AND(A13&lt;=様式97_入院ベースアップ評価料!$V$84,様式97_入院ベースアップ評価料!$V$84&lt;'リスト（入院）'!B13),"該当","")</f>
        <v/>
      </c>
      <c r="K13" s="29" t="s">
        <v>1330</v>
      </c>
    </row>
    <row r="14" spans="1:11">
      <c r="A14" s="29">
        <v>10.5</v>
      </c>
      <c r="B14" s="29">
        <v>11.5</v>
      </c>
      <c r="C14" s="29" t="s">
        <v>1331</v>
      </c>
      <c r="D14" s="29">
        <v>11</v>
      </c>
      <c r="F14" s="29" t="e">
        <f>様式97_入院ベースアップ評価料!$I$84-A14</f>
        <v>#VALUE!</v>
      </c>
      <c r="G14" s="29" t="e">
        <f>様式97_入院ベースアップ評価料!$I$84-B14</f>
        <v>#VALUE!</v>
      </c>
      <c r="H14" s="29" t="e">
        <f t="shared" si="0"/>
        <v>#VALUE!</v>
      </c>
      <c r="I14" s="29" t="e">
        <f>IF(様式97_入院ベースアップ評価料!$I$84=B14,"",IF(H14&lt;=0,"該当",""))</f>
        <v>#VALUE!</v>
      </c>
      <c r="J14" s="29" t="str">
        <f>IF(AND(A14&lt;=様式97_入院ベースアップ評価料!$V$84,様式97_入院ベースアップ評価料!$V$84&lt;'リスト（入院）'!B14),"該当","")</f>
        <v/>
      </c>
      <c r="K14" s="29" t="s">
        <v>1331</v>
      </c>
    </row>
    <row r="15" spans="1:11">
      <c r="A15" s="29">
        <v>11.5</v>
      </c>
      <c r="B15" s="29">
        <v>12.5</v>
      </c>
      <c r="C15" s="29" t="s">
        <v>1332</v>
      </c>
      <c r="D15" s="29">
        <v>12</v>
      </c>
      <c r="F15" s="29" t="e">
        <f>様式97_入院ベースアップ評価料!$I$84-A15</f>
        <v>#VALUE!</v>
      </c>
      <c r="G15" s="29" t="e">
        <f>様式97_入院ベースアップ評価料!$I$84-B15</f>
        <v>#VALUE!</v>
      </c>
      <c r="H15" s="29" t="e">
        <f t="shared" si="0"/>
        <v>#VALUE!</v>
      </c>
      <c r="I15" s="29" t="e">
        <f>IF(様式97_入院ベースアップ評価料!$I$84=B15,"",IF(H15&lt;=0,"該当",""))</f>
        <v>#VALUE!</v>
      </c>
      <c r="J15" s="29" t="str">
        <f>IF(AND(A15&lt;=様式97_入院ベースアップ評価料!$V$84,様式97_入院ベースアップ評価料!$V$84&lt;'リスト（入院）'!B15),"該当","")</f>
        <v/>
      </c>
      <c r="K15" s="29" t="s">
        <v>1332</v>
      </c>
    </row>
    <row r="16" spans="1:11">
      <c r="A16" s="29">
        <v>12.5</v>
      </c>
      <c r="B16" s="29">
        <v>13.5</v>
      </c>
      <c r="C16" s="29" t="s">
        <v>1333</v>
      </c>
      <c r="D16" s="29">
        <v>13</v>
      </c>
      <c r="F16" s="29" t="e">
        <f>様式97_入院ベースアップ評価料!$I$84-A16</f>
        <v>#VALUE!</v>
      </c>
      <c r="G16" s="29" t="e">
        <f>様式97_入院ベースアップ評価料!$I$84-B16</f>
        <v>#VALUE!</v>
      </c>
      <c r="H16" s="29" t="e">
        <f t="shared" si="0"/>
        <v>#VALUE!</v>
      </c>
      <c r="I16" s="29" t="e">
        <f>IF(様式97_入院ベースアップ評価料!$I$84=B16,"",IF(H16&lt;=0,"該当",""))</f>
        <v>#VALUE!</v>
      </c>
      <c r="J16" s="29" t="str">
        <f>IF(AND(A16&lt;=様式97_入院ベースアップ評価料!$V$84,様式97_入院ベースアップ評価料!$V$84&lt;'リスト（入院）'!B16),"該当","")</f>
        <v/>
      </c>
      <c r="K16" s="29" t="s">
        <v>1333</v>
      </c>
    </row>
    <row r="17" spans="1:11">
      <c r="A17" s="29">
        <v>13.5</v>
      </c>
      <c r="B17" s="29">
        <v>14.5</v>
      </c>
      <c r="C17" s="29" t="s">
        <v>1334</v>
      </c>
      <c r="D17" s="29">
        <v>14</v>
      </c>
      <c r="F17" s="29" t="e">
        <f>様式97_入院ベースアップ評価料!$I$84-A17</f>
        <v>#VALUE!</v>
      </c>
      <c r="G17" s="29" t="e">
        <f>様式97_入院ベースアップ評価料!$I$84-B17</f>
        <v>#VALUE!</v>
      </c>
      <c r="H17" s="29" t="e">
        <f t="shared" si="0"/>
        <v>#VALUE!</v>
      </c>
      <c r="I17" s="29" t="e">
        <f>IF(様式97_入院ベースアップ評価料!$I$84=B17,"",IF(H17&lt;=0,"該当",""))</f>
        <v>#VALUE!</v>
      </c>
      <c r="J17" s="29" t="str">
        <f>IF(AND(A17&lt;=様式97_入院ベースアップ評価料!$V$84,様式97_入院ベースアップ評価料!$V$84&lt;'リスト（入院）'!B17),"該当","")</f>
        <v/>
      </c>
      <c r="K17" s="29" t="s">
        <v>1334</v>
      </c>
    </row>
    <row r="18" spans="1:11">
      <c r="A18" s="29">
        <v>14.5</v>
      </c>
      <c r="B18" s="29">
        <v>15.5</v>
      </c>
      <c r="C18" s="29" t="s">
        <v>1335</v>
      </c>
      <c r="D18" s="29">
        <v>15</v>
      </c>
      <c r="F18" s="29" t="e">
        <f>様式97_入院ベースアップ評価料!$I$84-A18</f>
        <v>#VALUE!</v>
      </c>
      <c r="G18" s="29" t="e">
        <f>様式97_入院ベースアップ評価料!$I$84-B18</f>
        <v>#VALUE!</v>
      </c>
      <c r="H18" s="29" t="e">
        <f t="shared" si="0"/>
        <v>#VALUE!</v>
      </c>
      <c r="I18" s="29" t="e">
        <f>IF(様式97_入院ベースアップ評価料!$I$84=B18,"",IF(H18&lt;=0,"該当",""))</f>
        <v>#VALUE!</v>
      </c>
      <c r="J18" s="29" t="str">
        <f>IF(AND(A18&lt;=様式97_入院ベースアップ評価料!$V$84,様式97_入院ベースアップ評価料!$V$84&lt;'リスト（入院）'!B18),"該当","")</f>
        <v/>
      </c>
      <c r="K18" s="29" t="s">
        <v>1335</v>
      </c>
    </row>
    <row r="19" spans="1:11">
      <c r="A19" s="29">
        <v>15.5</v>
      </c>
      <c r="B19" s="29">
        <v>16.5</v>
      </c>
      <c r="C19" s="29" t="s">
        <v>1336</v>
      </c>
      <c r="D19" s="29">
        <v>16</v>
      </c>
      <c r="F19" s="29" t="e">
        <f>様式97_入院ベースアップ評価料!$I$84-A19</f>
        <v>#VALUE!</v>
      </c>
      <c r="G19" s="29" t="e">
        <f>様式97_入院ベースアップ評価料!$I$84-B19</f>
        <v>#VALUE!</v>
      </c>
      <c r="H19" s="29" t="e">
        <f t="shared" si="0"/>
        <v>#VALUE!</v>
      </c>
      <c r="I19" s="29" t="e">
        <f>IF(様式97_入院ベースアップ評価料!$I$84=B19,"",IF(H19&lt;=0,"該当",""))</f>
        <v>#VALUE!</v>
      </c>
      <c r="J19" s="29" t="str">
        <f>IF(AND(A19&lt;=様式97_入院ベースアップ評価料!$V$84,様式97_入院ベースアップ評価料!$V$84&lt;'リスト（入院）'!B19),"該当","")</f>
        <v/>
      </c>
      <c r="K19" s="29" t="s">
        <v>1336</v>
      </c>
    </row>
    <row r="20" spans="1:11">
      <c r="A20" s="29">
        <v>16.5</v>
      </c>
      <c r="B20" s="29">
        <v>17.5</v>
      </c>
      <c r="C20" s="29" t="s">
        <v>1337</v>
      </c>
      <c r="D20" s="29">
        <v>17</v>
      </c>
      <c r="F20" s="29" t="e">
        <f>様式97_入院ベースアップ評価料!$I$84-A20</f>
        <v>#VALUE!</v>
      </c>
      <c r="G20" s="29" t="e">
        <f>様式97_入院ベースアップ評価料!$I$84-B20</f>
        <v>#VALUE!</v>
      </c>
      <c r="H20" s="29" t="e">
        <f t="shared" si="0"/>
        <v>#VALUE!</v>
      </c>
      <c r="I20" s="29" t="e">
        <f>IF(様式97_入院ベースアップ評価料!$I$84=B20,"",IF(H20&lt;=0,"該当",""))</f>
        <v>#VALUE!</v>
      </c>
      <c r="J20" s="29" t="str">
        <f>IF(AND(A20&lt;=様式97_入院ベースアップ評価料!$V$84,様式97_入院ベースアップ評価料!$V$84&lt;'リスト（入院）'!B20),"該当","")</f>
        <v/>
      </c>
      <c r="K20" s="29" t="s">
        <v>1337</v>
      </c>
    </row>
    <row r="21" spans="1:11">
      <c r="A21" s="29">
        <v>17.5</v>
      </c>
      <c r="B21" s="29">
        <v>18.5</v>
      </c>
      <c r="C21" s="29" t="s">
        <v>1338</v>
      </c>
      <c r="D21" s="29">
        <v>18</v>
      </c>
      <c r="F21" s="29" t="e">
        <f>様式97_入院ベースアップ評価料!$I$84-A21</f>
        <v>#VALUE!</v>
      </c>
      <c r="G21" s="29" t="e">
        <f>様式97_入院ベースアップ評価料!$I$84-B21</f>
        <v>#VALUE!</v>
      </c>
      <c r="H21" s="29" t="e">
        <f t="shared" si="0"/>
        <v>#VALUE!</v>
      </c>
      <c r="I21" s="29" t="e">
        <f>IF(様式97_入院ベースアップ評価料!$I$84=B21,"",IF(H21&lt;=0,"該当",""))</f>
        <v>#VALUE!</v>
      </c>
      <c r="J21" s="29" t="str">
        <f>IF(AND(A21&lt;=様式97_入院ベースアップ評価料!$V$84,様式97_入院ベースアップ評価料!$V$84&lt;'リスト（入院）'!B21),"該当","")</f>
        <v/>
      </c>
      <c r="K21" s="29" t="s">
        <v>1338</v>
      </c>
    </row>
    <row r="22" spans="1:11">
      <c r="A22" s="29">
        <v>18.5</v>
      </c>
      <c r="B22" s="29">
        <v>19.5</v>
      </c>
      <c r="C22" s="29" t="s">
        <v>1339</v>
      </c>
      <c r="D22" s="29">
        <v>19</v>
      </c>
      <c r="F22" s="29" t="e">
        <f>様式97_入院ベースアップ評価料!$I$84-A22</f>
        <v>#VALUE!</v>
      </c>
      <c r="G22" s="29" t="e">
        <f>様式97_入院ベースアップ評価料!$I$84-B22</f>
        <v>#VALUE!</v>
      </c>
      <c r="H22" s="29" t="e">
        <f t="shared" si="0"/>
        <v>#VALUE!</v>
      </c>
      <c r="I22" s="29" t="e">
        <f>IF(様式97_入院ベースアップ評価料!$I$84=B22,"",IF(H22&lt;=0,"該当",""))</f>
        <v>#VALUE!</v>
      </c>
      <c r="J22" s="29" t="str">
        <f>IF(AND(A22&lt;=様式97_入院ベースアップ評価料!$V$84,様式97_入院ベースアップ評価料!$V$84&lt;'リスト（入院）'!B22),"該当","")</f>
        <v/>
      </c>
      <c r="K22" s="29" t="s">
        <v>1339</v>
      </c>
    </row>
    <row r="23" spans="1:11">
      <c r="A23" s="29">
        <v>19.5</v>
      </c>
      <c r="B23" s="29">
        <v>20.5</v>
      </c>
      <c r="C23" s="29" t="s">
        <v>1340</v>
      </c>
      <c r="D23" s="29">
        <v>20</v>
      </c>
      <c r="F23" s="29" t="e">
        <f>様式97_入院ベースアップ評価料!$I$84-A23</f>
        <v>#VALUE!</v>
      </c>
      <c r="G23" s="29" t="e">
        <f>様式97_入院ベースアップ評価料!$I$84-B23</f>
        <v>#VALUE!</v>
      </c>
      <c r="H23" s="29" t="e">
        <f t="shared" si="0"/>
        <v>#VALUE!</v>
      </c>
      <c r="I23" s="29" t="e">
        <f>IF(様式97_入院ベースアップ評価料!$I$84=B23,"",IF(H23&lt;=0,"該当",""))</f>
        <v>#VALUE!</v>
      </c>
      <c r="J23" s="29" t="str">
        <f>IF(AND(A23&lt;=様式97_入院ベースアップ評価料!$V$84,様式97_入院ベースアップ評価料!$V$84&lt;'リスト（入院）'!B23),"該当","")</f>
        <v/>
      </c>
      <c r="K23" s="29" t="s">
        <v>1340</v>
      </c>
    </row>
    <row r="24" spans="1:11">
      <c r="A24" s="29">
        <v>20.5</v>
      </c>
      <c r="B24" s="29">
        <v>21.5</v>
      </c>
      <c r="C24" s="29" t="s">
        <v>1341</v>
      </c>
      <c r="D24" s="29">
        <v>21</v>
      </c>
      <c r="F24" s="29" t="e">
        <f>様式97_入院ベースアップ評価料!$I$84-A24</f>
        <v>#VALUE!</v>
      </c>
      <c r="G24" s="29" t="e">
        <f>様式97_入院ベースアップ評価料!$I$84-B24</f>
        <v>#VALUE!</v>
      </c>
      <c r="H24" s="29" t="e">
        <f t="shared" si="0"/>
        <v>#VALUE!</v>
      </c>
      <c r="I24" s="29" t="e">
        <f>IF(様式97_入院ベースアップ評価料!$I$84=B24,"",IF(H24&lt;=0,"該当",""))</f>
        <v>#VALUE!</v>
      </c>
      <c r="J24" s="29" t="str">
        <f>IF(AND(A24&lt;=様式97_入院ベースアップ評価料!$V$84,様式97_入院ベースアップ評価料!$V$84&lt;'リスト（入院）'!B24),"該当","")</f>
        <v/>
      </c>
      <c r="K24" s="29" t="s">
        <v>1341</v>
      </c>
    </row>
    <row r="25" spans="1:11">
      <c r="A25" s="29">
        <v>21.5</v>
      </c>
      <c r="B25" s="29">
        <v>22.5</v>
      </c>
      <c r="C25" s="29" t="s">
        <v>1342</v>
      </c>
      <c r="D25" s="29">
        <v>22</v>
      </c>
      <c r="F25" s="29" t="e">
        <f>様式97_入院ベースアップ評価料!$I$84-A25</f>
        <v>#VALUE!</v>
      </c>
      <c r="G25" s="29" t="e">
        <f>様式97_入院ベースアップ評価料!$I$84-B25</f>
        <v>#VALUE!</v>
      </c>
      <c r="H25" s="29" t="e">
        <f t="shared" si="0"/>
        <v>#VALUE!</v>
      </c>
      <c r="I25" s="29" t="e">
        <f>IF(様式97_入院ベースアップ評価料!$I$84=B25,"",IF(H25&lt;=0,"該当",""))</f>
        <v>#VALUE!</v>
      </c>
      <c r="J25" s="29" t="str">
        <f>IF(AND(A25&lt;=様式97_入院ベースアップ評価料!$V$84,様式97_入院ベースアップ評価料!$V$84&lt;'リスト（入院）'!B25),"該当","")</f>
        <v/>
      </c>
      <c r="K25" s="29" t="s">
        <v>1342</v>
      </c>
    </row>
    <row r="26" spans="1:11">
      <c r="A26" s="29">
        <v>22.5</v>
      </c>
      <c r="B26" s="29">
        <v>23.5</v>
      </c>
      <c r="C26" s="29" t="s">
        <v>1343</v>
      </c>
      <c r="D26" s="29">
        <v>23</v>
      </c>
      <c r="F26" s="29" t="e">
        <f>様式97_入院ベースアップ評価料!$I$84-A26</f>
        <v>#VALUE!</v>
      </c>
      <c r="G26" s="29" t="e">
        <f>様式97_入院ベースアップ評価料!$I$84-B26</f>
        <v>#VALUE!</v>
      </c>
      <c r="H26" s="29" t="e">
        <f t="shared" si="0"/>
        <v>#VALUE!</v>
      </c>
      <c r="I26" s="29" t="e">
        <f>IF(様式97_入院ベースアップ評価料!$I$84=B26,"",IF(H26&lt;=0,"該当",""))</f>
        <v>#VALUE!</v>
      </c>
      <c r="J26" s="29" t="str">
        <f>IF(AND(A26&lt;=様式97_入院ベースアップ評価料!$V$84,様式97_入院ベースアップ評価料!$V$84&lt;'リスト（入院）'!B26),"該当","")</f>
        <v/>
      </c>
      <c r="K26" s="29" t="s">
        <v>1343</v>
      </c>
    </row>
    <row r="27" spans="1:11">
      <c r="A27" s="29">
        <v>23.5</v>
      </c>
      <c r="B27" s="29">
        <v>24.5</v>
      </c>
      <c r="C27" s="29" t="s">
        <v>1344</v>
      </c>
      <c r="D27" s="29">
        <v>24</v>
      </c>
      <c r="F27" s="29" t="e">
        <f>様式97_入院ベースアップ評価料!$I$84-A27</f>
        <v>#VALUE!</v>
      </c>
      <c r="G27" s="29" t="e">
        <f>様式97_入院ベースアップ評価料!$I$84-B27</f>
        <v>#VALUE!</v>
      </c>
      <c r="H27" s="29" t="e">
        <f t="shared" si="0"/>
        <v>#VALUE!</v>
      </c>
      <c r="I27" s="29" t="e">
        <f>IF(様式97_入院ベースアップ評価料!$I$84=B27,"",IF(H27&lt;=0,"該当",""))</f>
        <v>#VALUE!</v>
      </c>
      <c r="J27" s="29" t="str">
        <f>IF(AND(A27&lt;=様式97_入院ベースアップ評価料!$V$84,様式97_入院ベースアップ評価料!$V$84&lt;'リスト（入院）'!B27),"該当","")</f>
        <v/>
      </c>
      <c r="K27" s="29" t="s">
        <v>1344</v>
      </c>
    </row>
    <row r="28" spans="1:11">
      <c r="A28" s="29">
        <v>24.5</v>
      </c>
      <c r="B28" s="29">
        <v>25.5</v>
      </c>
      <c r="C28" s="29" t="s">
        <v>1345</v>
      </c>
      <c r="D28" s="29">
        <v>25</v>
      </c>
      <c r="F28" s="29" t="e">
        <f>様式97_入院ベースアップ評価料!$I$84-A28</f>
        <v>#VALUE!</v>
      </c>
      <c r="G28" s="29" t="e">
        <f>様式97_入院ベースアップ評価料!$I$84-B28</f>
        <v>#VALUE!</v>
      </c>
      <c r="H28" s="29" t="e">
        <f t="shared" si="0"/>
        <v>#VALUE!</v>
      </c>
      <c r="I28" s="29" t="e">
        <f>IF(様式97_入院ベースアップ評価料!$I$84=B28,"",IF(H28&lt;=0,"該当",""))</f>
        <v>#VALUE!</v>
      </c>
      <c r="J28" s="29" t="str">
        <f>IF(AND(A28&lt;=様式97_入院ベースアップ評価料!$V$84,様式97_入院ベースアップ評価料!$V$84&lt;'リスト（入院）'!B28),"該当","")</f>
        <v/>
      </c>
      <c r="K28" s="29" t="s">
        <v>1345</v>
      </c>
    </row>
    <row r="29" spans="1:11">
      <c r="A29" s="29">
        <v>25.5</v>
      </c>
      <c r="B29" s="29">
        <v>26.5</v>
      </c>
      <c r="C29" s="29" t="s">
        <v>1346</v>
      </c>
      <c r="D29" s="29">
        <v>26</v>
      </c>
      <c r="F29" s="29" t="e">
        <f>様式97_入院ベースアップ評価料!$I$84-A29</f>
        <v>#VALUE!</v>
      </c>
      <c r="G29" s="29" t="e">
        <f>様式97_入院ベースアップ評価料!$I$84-B29</f>
        <v>#VALUE!</v>
      </c>
      <c r="H29" s="29" t="e">
        <f t="shared" si="0"/>
        <v>#VALUE!</v>
      </c>
      <c r="I29" s="29" t="e">
        <f>IF(様式97_入院ベースアップ評価料!$I$84=B29,"",IF(H29&lt;=0,"該当",""))</f>
        <v>#VALUE!</v>
      </c>
      <c r="J29" s="29" t="str">
        <f>IF(AND(A29&lt;=様式97_入院ベースアップ評価料!$V$84,様式97_入院ベースアップ評価料!$V$84&lt;'リスト（入院）'!B29),"該当","")</f>
        <v/>
      </c>
      <c r="K29" s="29" t="s">
        <v>1346</v>
      </c>
    </row>
    <row r="30" spans="1:11">
      <c r="A30" s="29">
        <v>26.5</v>
      </c>
      <c r="B30" s="29">
        <v>27.5</v>
      </c>
      <c r="C30" s="29" t="s">
        <v>1347</v>
      </c>
      <c r="D30" s="29">
        <v>27</v>
      </c>
      <c r="F30" s="29" t="e">
        <f>様式97_入院ベースアップ評価料!$I$84-A30</f>
        <v>#VALUE!</v>
      </c>
      <c r="G30" s="29" t="e">
        <f>様式97_入院ベースアップ評価料!$I$84-B30</f>
        <v>#VALUE!</v>
      </c>
      <c r="H30" s="29" t="e">
        <f t="shared" si="0"/>
        <v>#VALUE!</v>
      </c>
      <c r="I30" s="29" t="e">
        <f>IF(様式97_入院ベースアップ評価料!$I$84=B30,"",IF(H30&lt;=0,"該当",""))</f>
        <v>#VALUE!</v>
      </c>
      <c r="J30" s="29" t="str">
        <f>IF(AND(A30&lt;=様式97_入院ベースアップ評価料!$V$84,様式97_入院ベースアップ評価料!$V$84&lt;'リスト（入院）'!B30),"該当","")</f>
        <v/>
      </c>
      <c r="K30" s="29" t="s">
        <v>1347</v>
      </c>
    </row>
    <row r="31" spans="1:11">
      <c r="A31" s="29">
        <v>27.5</v>
      </c>
      <c r="B31" s="29">
        <v>28.5</v>
      </c>
      <c r="C31" s="29" t="s">
        <v>1348</v>
      </c>
      <c r="D31" s="29">
        <v>28</v>
      </c>
      <c r="F31" s="29" t="e">
        <f>様式97_入院ベースアップ評価料!$I$84-A31</f>
        <v>#VALUE!</v>
      </c>
      <c r="G31" s="29" t="e">
        <f>様式97_入院ベースアップ評価料!$I$84-B31</f>
        <v>#VALUE!</v>
      </c>
      <c r="H31" s="29" t="e">
        <f t="shared" si="0"/>
        <v>#VALUE!</v>
      </c>
      <c r="I31" s="29" t="e">
        <f>IF(様式97_入院ベースアップ評価料!$I$84=B31,"",IF(H31&lt;=0,"該当",""))</f>
        <v>#VALUE!</v>
      </c>
      <c r="J31" s="29" t="str">
        <f>IF(AND(A31&lt;=様式97_入院ベースアップ評価料!$V$84,様式97_入院ベースアップ評価料!$V$84&lt;'リスト（入院）'!B31),"該当","")</f>
        <v/>
      </c>
      <c r="K31" s="29" t="s">
        <v>1348</v>
      </c>
    </row>
    <row r="32" spans="1:11">
      <c r="A32" s="29">
        <v>28.5</v>
      </c>
      <c r="B32" s="29">
        <v>29.5</v>
      </c>
      <c r="C32" s="29" t="s">
        <v>1349</v>
      </c>
      <c r="D32" s="29">
        <v>29</v>
      </c>
      <c r="F32" s="29" t="e">
        <f>様式97_入院ベースアップ評価料!$I$84-A32</f>
        <v>#VALUE!</v>
      </c>
      <c r="G32" s="29" t="e">
        <f>様式97_入院ベースアップ評価料!$I$84-B32</f>
        <v>#VALUE!</v>
      </c>
      <c r="H32" s="29" t="e">
        <f t="shared" si="0"/>
        <v>#VALUE!</v>
      </c>
      <c r="I32" s="29" t="e">
        <f>IF(様式97_入院ベースアップ評価料!$I$84=B32,"",IF(H32&lt;=0,"該当",""))</f>
        <v>#VALUE!</v>
      </c>
      <c r="J32" s="29" t="str">
        <f>IF(AND(A32&lt;=様式97_入院ベースアップ評価料!$V$84,様式97_入院ベースアップ評価料!$V$84&lt;'リスト（入院）'!B32),"該当","")</f>
        <v/>
      </c>
      <c r="K32" s="29" t="s">
        <v>1349</v>
      </c>
    </row>
    <row r="33" spans="1:11">
      <c r="A33" s="29">
        <v>29.5</v>
      </c>
      <c r="B33" s="29">
        <v>30.5</v>
      </c>
      <c r="C33" s="29" t="s">
        <v>1350</v>
      </c>
      <c r="D33" s="29">
        <v>30</v>
      </c>
      <c r="F33" s="29" t="e">
        <f>様式97_入院ベースアップ評価料!$I$84-A33</f>
        <v>#VALUE!</v>
      </c>
      <c r="G33" s="29" t="e">
        <f>様式97_入院ベースアップ評価料!$I$84-B33</f>
        <v>#VALUE!</v>
      </c>
      <c r="H33" s="29" t="e">
        <f t="shared" si="0"/>
        <v>#VALUE!</v>
      </c>
      <c r="I33" s="29" t="e">
        <f>IF(様式97_入院ベースアップ評価料!$I$84=B33,"",IF(H33&lt;=0,"該当",""))</f>
        <v>#VALUE!</v>
      </c>
      <c r="J33" s="29" t="str">
        <f>IF(AND(A33&lt;=様式97_入院ベースアップ評価料!$V$84,様式97_入院ベースアップ評価料!$V$84&lt;'リスト（入院）'!B33),"該当","")</f>
        <v/>
      </c>
      <c r="K33" s="29" t="s">
        <v>1350</v>
      </c>
    </row>
    <row r="34" spans="1:11">
      <c r="A34" s="29">
        <v>30.5</v>
      </c>
      <c r="B34" s="29">
        <v>31.5</v>
      </c>
      <c r="C34" s="29" t="s">
        <v>1351</v>
      </c>
      <c r="D34" s="29">
        <v>31</v>
      </c>
      <c r="F34" s="29" t="e">
        <f>様式97_入院ベースアップ評価料!$I$84-A34</f>
        <v>#VALUE!</v>
      </c>
      <c r="G34" s="29" t="e">
        <f>様式97_入院ベースアップ評価料!$I$84-B34</f>
        <v>#VALUE!</v>
      </c>
      <c r="H34" s="29" t="e">
        <f t="shared" si="0"/>
        <v>#VALUE!</v>
      </c>
      <c r="I34" s="29" t="e">
        <f>IF(様式97_入院ベースアップ評価料!$I$84=B34,"",IF(H34&lt;=0,"該当",""))</f>
        <v>#VALUE!</v>
      </c>
      <c r="J34" s="29" t="str">
        <f>IF(AND(A34&lt;=様式97_入院ベースアップ評価料!$V$84,様式97_入院ベースアップ評価料!$V$84&lt;'リスト（入院）'!B34),"該当","")</f>
        <v/>
      </c>
      <c r="K34" s="29" t="s">
        <v>1351</v>
      </c>
    </row>
    <row r="35" spans="1:11">
      <c r="A35" s="29">
        <v>31.5</v>
      </c>
      <c r="B35" s="29">
        <v>32.5</v>
      </c>
      <c r="C35" s="29" t="s">
        <v>1352</v>
      </c>
      <c r="D35" s="29">
        <v>32</v>
      </c>
      <c r="F35" s="29" t="e">
        <f>様式97_入院ベースアップ評価料!$I$84-A35</f>
        <v>#VALUE!</v>
      </c>
      <c r="G35" s="29" t="e">
        <f>様式97_入院ベースアップ評価料!$I$84-B35</f>
        <v>#VALUE!</v>
      </c>
      <c r="H35" s="29" t="e">
        <f t="shared" si="0"/>
        <v>#VALUE!</v>
      </c>
      <c r="I35" s="29" t="e">
        <f>IF(様式97_入院ベースアップ評価料!$I$84=B35,"",IF(H35&lt;=0,"該当",""))</f>
        <v>#VALUE!</v>
      </c>
      <c r="J35" s="29" t="str">
        <f>IF(AND(A35&lt;=様式97_入院ベースアップ評価料!$V$84,様式97_入院ベースアップ評価料!$V$84&lt;'リスト（入院）'!B35),"該当","")</f>
        <v/>
      </c>
      <c r="K35" s="29" t="s">
        <v>1352</v>
      </c>
    </row>
    <row r="36" spans="1:11">
      <c r="A36" s="29">
        <v>32.5</v>
      </c>
      <c r="B36" s="29">
        <v>33.5</v>
      </c>
      <c r="C36" s="29" t="s">
        <v>1353</v>
      </c>
      <c r="D36" s="29">
        <v>33</v>
      </c>
      <c r="F36" s="29" t="e">
        <f>様式97_入院ベースアップ評価料!$I$84-A36</f>
        <v>#VALUE!</v>
      </c>
      <c r="G36" s="29" t="e">
        <f>様式97_入院ベースアップ評価料!$I$84-B36</f>
        <v>#VALUE!</v>
      </c>
      <c r="H36" s="29" t="e">
        <f t="shared" ref="H36:H67" si="1">F36*G36</f>
        <v>#VALUE!</v>
      </c>
      <c r="I36" s="29" t="e">
        <f>IF(様式97_入院ベースアップ評価料!$I$84=B36,"",IF(H36&lt;=0,"該当",""))</f>
        <v>#VALUE!</v>
      </c>
      <c r="J36" s="29" t="str">
        <f>IF(AND(A36&lt;=様式97_入院ベースアップ評価料!$V$84,様式97_入院ベースアップ評価料!$V$84&lt;'リスト（入院）'!B36),"該当","")</f>
        <v/>
      </c>
      <c r="K36" s="29" t="s">
        <v>1353</v>
      </c>
    </row>
    <row r="37" spans="1:11">
      <c r="A37" s="29">
        <v>33.5</v>
      </c>
      <c r="B37" s="29">
        <v>34.5</v>
      </c>
      <c r="C37" s="29" t="s">
        <v>1354</v>
      </c>
      <c r="D37" s="29">
        <v>34</v>
      </c>
      <c r="F37" s="29" t="e">
        <f>様式97_入院ベースアップ評価料!$I$84-A37</f>
        <v>#VALUE!</v>
      </c>
      <c r="G37" s="29" t="e">
        <f>様式97_入院ベースアップ評価料!$I$84-B37</f>
        <v>#VALUE!</v>
      </c>
      <c r="H37" s="29" t="e">
        <f t="shared" si="1"/>
        <v>#VALUE!</v>
      </c>
      <c r="I37" s="29" t="e">
        <f>IF(様式97_入院ベースアップ評価料!$I$84=B37,"",IF(H37&lt;=0,"該当",""))</f>
        <v>#VALUE!</v>
      </c>
      <c r="J37" s="29" t="str">
        <f>IF(AND(A37&lt;=様式97_入院ベースアップ評価料!$V$84,様式97_入院ベースアップ評価料!$V$84&lt;'リスト（入院）'!B37),"該当","")</f>
        <v/>
      </c>
      <c r="K37" s="29" t="s">
        <v>1354</v>
      </c>
    </row>
    <row r="38" spans="1:11">
      <c r="A38" s="29">
        <v>34.5</v>
      </c>
      <c r="B38" s="29">
        <v>35.5</v>
      </c>
      <c r="C38" s="29" t="s">
        <v>1355</v>
      </c>
      <c r="D38" s="29">
        <v>35</v>
      </c>
      <c r="F38" s="29" t="e">
        <f>様式97_入院ベースアップ評価料!$I$84-A38</f>
        <v>#VALUE!</v>
      </c>
      <c r="G38" s="29" t="e">
        <f>様式97_入院ベースアップ評価料!$I$84-B38</f>
        <v>#VALUE!</v>
      </c>
      <c r="H38" s="29" t="e">
        <f t="shared" si="1"/>
        <v>#VALUE!</v>
      </c>
      <c r="I38" s="29" t="e">
        <f>IF(様式97_入院ベースアップ評価料!$I$84=B38,"",IF(H38&lt;=0,"該当",""))</f>
        <v>#VALUE!</v>
      </c>
      <c r="J38" s="29" t="str">
        <f>IF(AND(A38&lt;=様式97_入院ベースアップ評価料!$V$84,様式97_入院ベースアップ評価料!$V$84&lt;'リスト（入院）'!B38),"該当","")</f>
        <v/>
      </c>
      <c r="K38" s="29" t="s">
        <v>1355</v>
      </c>
    </row>
    <row r="39" spans="1:11">
      <c r="A39" s="29">
        <v>35.5</v>
      </c>
      <c r="B39" s="29">
        <v>36.5</v>
      </c>
      <c r="C39" s="29" t="s">
        <v>1356</v>
      </c>
      <c r="D39" s="29">
        <v>36</v>
      </c>
      <c r="F39" s="29" t="e">
        <f>様式97_入院ベースアップ評価料!$I$84-A39</f>
        <v>#VALUE!</v>
      </c>
      <c r="G39" s="29" t="e">
        <f>様式97_入院ベースアップ評価料!$I$84-B39</f>
        <v>#VALUE!</v>
      </c>
      <c r="H39" s="29" t="e">
        <f t="shared" si="1"/>
        <v>#VALUE!</v>
      </c>
      <c r="I39" s="29" t="e">
        <f>IF(様式97_入院ベースアップ評価料!$I$84=B39,"",IF(H39&lt;=0,"該当",""))</f>
        <v>#VALUE!</v>
      </c>
      <c r="J39" s="29" t="str">
        <f>IF(AND(A39&lt;=様式97_入院ベースアップ評価料!$V$84,様式97_入院ベースアップ評価料!$V$84&lt;'リスト（入院）'!B39),"該当","")</f>
        <v/>
      </c>
      <c r="K39" s="29" t="s">
        <v>1356</v>
      </c>
    </row>
    <row r="40" spans="1:11">
      <c r="A40" s="29">
        <v>36.5</v>
      </c>
      <c r="B40" s="29">
        <v>37.5</v>
      </c>
      <c r="C40" s="29" t="s">
        <v>1357</v>
      </c>
      <c r="D40" s="29">
        <v>37</v>
      </c>
      <c r="F40" s="29" t="e">
        <f>様式97_入院ベースアップ評価料!$I$84-A40</f>
        <v>#VALUE!</v>
      </c>
      <c r="G40" s="29" t="e">
        <f>様式97_入院ベースアップ評価料!$I$84-B40</f>
        <v>#VALUE!</v>
      </c>
      <c r="H40" s="29" t="e">
        <f t="shared" si="1"/>
        <v>#VALUE!</v>
      </c>
      <c r="I40" s="29" t="e">
        <f>IF(様式97_入院ベースアップ評価料!$I$84=B40,"",IF(H40&lt;=0,"該当",""))</f>
        <v>#VALUE!</v>
      </c>
      <c r="J40" s="29" t="str">
        <f>IF(AND(A40&lt;=様式97_入院ベースアップ評価料!$V$84,様式97_入院ベースアップ評価料!$V$84&lt;'リスト（入院）'!B40),"該当","")</f>
        <v/>
      </c>
      <c r="K40" s="29" t="s">
        <v>1357</v>
      </c>
    </row>
    <row r="41" spans="1:11">
      <c r="A41" s="29">
        <v>37.5</v>
      </c>
      <c r="B41" s="29">
        <v>38.5</v>
      </c>
      <c r="C41" s="29" t="s">
        <v>1358</v>
      </c>
      <c r="D41" s="29">
        <v>38</v>
      </c>
      <c r="F41" s="29" t="e">
        <f>様式97_入院ベースアップ評価料!$I$84-A41</f>
        <v>#VALUE!</v>
      </c>
      <c r="G41" s="29" t="e">
        <f>様式97_入院ベースアップ評価料!$I$84-B41</f>
        <v>#VALUE!</v>
      </c>
      <c r="H41" s="29" t="e">
        <f t="shared" si="1"/>
        <v>#VALUE!</v>
      </c>
      <c r="I41" s="29" t="e">
        <f>IF(様式97_入院ベースアップ評価料!$I$84=B41,"",IF(H41&lt;=0,"該当",""))</f>
        <v>#VALUE!</v>
      </c>
      <c r="J41" s="29" t="str">
        <f>IF(AND(A41&lt;=様式97_入院ベースアップ評価料!$V$84,様式97_入院ベースアップ評価料!$V$84&lt;'リスト（入院）'!B41),"該当","")</f>
        <v/>
      </c>
      <c r="K41" s="29" t="s">
        <v>1358</v>
      </c>
    </row>
    <row r="42" spans="1:11">
      <c r="A42" s="29">
        <v>38.5</v>
      </c>
      <c r="B42" s="29">
        <v>39.5</v>
      </c>
      <c r="C42" s="29" t="s">
        <v>1359</v>
      </c>
      <c r="D42" s="29">
        <v>39</v>
      </c>
      <c r="F42" s="29" t="e">
        <f>様式97_入院ベースアップ評価料!$I$84-A42</f>
        <v>#VALUE!</v>
      </c>
      <c r="G42" s="29" t="e">
        <f>様式97_入院ベースアップ評価料!$I$84-B42</f>
        <v>#VALUE!</v>
      </c>
      <c r="H42" s="29" t="e">
        <f t="shared" si="1"/>
        <v>#VALUE!</v>
      </c>
      <c r="I42" s="29" t="e">
        <f>IF(様式97_入院ベースアップ評価料!$I$84=B42,"",IF(H42&lt;=0,"該当",""))</f>
        <v>#VALUE!</v>
      </c>
      <c r="J42" s="29" t="str">
        <f>IF(AND(A42&lt;=様式97_入院ベースアップ評価料!$V$84,様式97_入院ベースアップ評価料!$V$84&lt;'リスト（入院）'!B42),"該当","")</f>
        <v/>
      </c>
      <c r="K42" s="29" t="s">
        <v>1359</v>
      </c>
    </row>
    <row r="43" spans="1:11">
      <c r="A43" s="29">
        <v>39.5</v>
      </c>
      <c r="B43" s="29">
        <v>40.5</v>
      </c>
      <c r="C43" s="29" t="s">
        <v>1360</v>
      </c>
      <c r="D43" s="29">
        <v>40</v>
      </c>
      <c r="F43" s="29" t="e">
        <f>様式97_入院ベースアップ評価料!$I$84-A43</f>
        <v>#VALUE!</v>
      </c>
      <c r="G43" s="29" t="e">
        <f>様式97_入院ベースアップ評価料!$I$84-B43</f>
        <v>#VALUE!</v>
      </c>
      <c r="H43" s="29" t="e">
        <f t="shared" si="1"/>
        <v>#VALUE!</v>
      </c>
      <c r="I43" s="29" t="e">
        <f>IF(様式97_入院ベースアップ評価料!$I$84=B43,"",IF(H43&lt;=0,"該当",""))</f>
        <v>#VALUE!</v>
      </c>
      <c r="J43" s="29" t="str">
        <f>IF(AND(A43&lt;=様式97_入院ベースアップ評価料!$V$84,様式97_入院ベースアップ評価料!$V$84&lt;'リスト（入院）'!B43),"該当","")</f>
        <v/>
      </c>
      <c r="K43" s="29" t="s">
        <v>1360</v>
      </c>
    </row>
    <row r="44" spans="1:11">
      <c r="A44" s="29">
        <v>40.5</v>
      </c>
      <c r="B44" s="29">
        <v>41.5</v>
      </c>
      <c r="C44" s="29" t="s">
        <v>1361</v>
      </c>
      <c r="D44" s="29">
        <v>41</v>
      </c>
      <c r="F44" s="29" t="e">
        <f>様式97_入院ベースアップ評価料!$I$84-A44</f>
        <v>#VALUE!</v>
      </c>
      <c r="G44" s="29" t="e">
        <f>様式97_入院ベースアップ評価料!$I$84-B44</f>
        <v>#VALUE!</v>
      </c>
      <c r="H44" s="29" t="e">
        <f t="shared" si="1"/>
        <v>#VALUE!</v>
      </c>
      <c r="I44" s="29" t="e">
        <f>IF(様式97_入院ベースアップ評価料!$I$84=B44,"",IF(H44&lt;=0,"該当",""))</f>
        <v>#VALUE!</v>
      </c>
      <c r="J44" s="29" t="str">
        <f>IF(AND(A44&lt;=様式97_入院ベースアップ評価料!$V$84,様式97_入院ベースアップ評価料!$V$84&lt;'リスト（入院）'!B44),"該当","")</f>
        <v/>
      </c>
      <c r="K44" s="29" t="s">
        <v>1361</v>
      </c>
    </row>
    <row r="45" spans="1:11">
      <c r="A45" s="29">
        <v>41.5</v>
      </c>
      <c r="B45" s="29">
        <v>42.5</v>
      </c>
      <c r="C45" s="29" t="s">
        <v>1362</v>
      </c>
      <c r="D45" s="29">
        <v>42</v>
      </c>
      <c r="F45" s="29" t="e">
        <f>様式97_入院ベースアップ評価料!$I$84-A45</f>
        <v>#VALUE!</v>
      </c>
      <c r="G45" s="29" t="e">
        <f>様式97_入院ベースアップ評価料!$I$84-B45</f>
        <v>#VALUE!</v>
      </c>
      <c r="H45" s="29" t="e">
        <f t="shared" si="1"/>
        <v>#VALUE!</v>
      </c>
      <c r="I45" s="29" t="e">
        <f>IF(様式97_入院ベースアップ評価料!$I$84=B45,"",IF(H45&lt;=0,"該当",""))</f>
        <v>#VALUE!</v>
      </c>
      <c r="J45" s="29" t="str">
        <f>IF(AND(A45&lt;=様式97_入院ベースアップ評価料!$V$84,様式97_入院ベースアップ評価料!$V$84&lt;'リスト（入院）'!B45),"該当","")</f>
        <v/>
      </c>
      <c r="K45" s="29" t="s">
        <v>1362</v>
      </c>
    </row>
    <row r="46" spans="1:11">
      <c r="A46" s="29">
        <v>42.5</v>
      </c>
      <c r="B46" s="29">
        <v>43.5</v>
      </c>
      <c r="C46" s="29" t="s">
        <v>1363</v>
      </c>
      <c r="D46" s="29">
        <v>43</v>
      </c>
      <c r="F46" s="29" t="e">
        <f>様式97_入院ベースアップ評価料!$I$84-A46</f>
        <v>#VALUE!</v>
      </c>
      <c r="G46" s="29" t="e">
        <f>様式97_入院ベースアップ評価料!$I$84-B46</f>
        <v>#VALUE!</v>
      </c>
      <c r="H46" s="29" t="e">
        <f t="shared" si="1"/>
        <v>#VALUE!</v>
      </c>
      <c r="I46" s="29" t="e">
        <f>IF(様式97_入院ベースアップ評価料!$I$84=B46,"",IF(H46&lt;=0,"該当",""))</f>
        <v>#VALUE!</v>
      </c>
      <c r="J46" s="29" t="str">
        <f>IF(AND(A46&lt;=様式97_入院ベースアップ評価料!$V$84,様式97_入院ベースアップ評価料!$V$84&lt;'リスト（入院）'!B46),"該当","")</f>
        <v/>
      </c>
      <c r="K46" s="29" t="s">
        <v>1363</v>
      </c>
    </row>
    <row r="47" spans="1:11">
      <c r="A47" s="29">
        <v>43.5</v>
      </c>
      <c r="B47" s="29">
        <v>44.5</v>
      </c>
      <c r="C47" s="29" t="s">
        <v>1364</v>
      </c>
      <c r="D47" s="29">
        <v>44</v>
      </c>
      <c r="F47" s="29" t="e">
        <f>様式97_入院ベースアップ評価料!$I$84-A47</f>
        <v>#VALUE!</v>
      </c>
      <c r="G47" s="29" t="e">
        <f>様式97_入院ベースアップ評価料!$I$84-B47</f>
        <v>#VALUE!</v>
      </c>
      <c r="H47" s="29" t="e">
        <f t="shared" si="1"/>
        <v>#VALUE!</v>
      </c>
      <c r="I47" s="29" t="e">
        <f>IF(様式97_入院ベースアップ評価料!$I$84=B47,"",IF(H47&lt;=0,"該当",""))</f>
        <v>#VALUE!</v>
      </c>
      <c r="J47" s="29" t="str">
        <f>IF(AND(A47&lt;=様式97_入院ベースアップ評価料!$V$84,様式97_入院ベースアップ評価料!$V$84&lt;'リスト（入院）'!B47),"該当","")</f>
        <v/>
      </c>
      <c r="K47" s="29" t="s">
        <v>1364</v>
      </c>
    </row>
    <row r="48" spans="1:11">
      <c r="A48" s="29">
        <v>44.5</v>
      </c>
      <c r="B48" s="29">
        <v>45.5</v>
      </c>
      <c r="C48" s="29" t="s">
        <v>1365</v>
      </c>
      <c r="D48" s="29">
        <v>45</v>
      </c>
      <c r="F48" s="29" t="e">
        <f>様式97_入院ベースアップ評価料!$I$84-A48</f>
        <v>#VALUE!</v>
      </c>
      <c r="G48" s="29" t="e">
        <f>様式97_入院ベースアップ評価料!$I$84-B48</f>
        <v>#VALUE!</v>
      </c>
      <c r="H48" s="29" t="e">
        <f t="shared" si="1"/>
        <v>#VALUE!</v>
      </c>
      <c r="I48" s="29" t="e">
        <f>IF(様式97_入院ベースアップ評価料!$I$84=B48,"",IF(H48&lt;=0,"該当",""))</f>
        <v>#VALUE!</v>
      </c>
      <c r="J48" s="29" t="str">
        <f>IF(AND(A48&lt;=様式97_入院ベースアップ評価料!$V$84,様式97_入院ベースアップ評価料!$V$84&lt;'リスト（入院）'!B48),"該当","")</f>
        <v/>
      </c>
      <c r="K48" s="29" t="s">
        <v>1365</v>
      </c>
    </row>
    <row r="49" spans="1:11">
      <c r="A49" s="29">
        <v>45.5</v>
      </c>
      <c r="B49" s="29">
        <v>46.5</v>
      </c>
      <c r="C49" s="29" t="s">
        <v>1366</v>
      </c>
      <c r="D49" s="29">
        <v>46</v>
      </c>
      <c r="F49" s="29" t="e">
        <f>様式97_入院ベースアップ評価料!$I$84-A49</f>
        <v>#VALUE!</v>
      </c>
      <c r="G49" s="29" t="e">
        <f>様式97_入院ベースアップ評価料!$I$84-B49</f>
        <v>#VALUE!</v>
      </c>
      <c r="H49" s="29" t="e">
        <f t="shared" si="1"/>
        <v>#VALUE!</v>
      </c>
      <c r="I49" s="29" t="e">
        <f>IF(様式97_入院ベースアップ評価料!$I$84=B49,"",IF(H49&lt;=0,"該当",""))</f>
        <v>#VALUE!</v>
      </c>
      <c r="J49" s="29" t="str">
        <f>IF(AND(A49&lt;=様式97_入院ベースアップ評価料!$V$84,様式97_入院ベースアップ評価料!$V$84&lt;'リスト（入院）'!B49),"該当","")</f>
        <v/>
      </c>
      <c r="K49" s="29" t="s">
        <v>1366</v>
      </c>
    </row>
    <row r="50" spans="1:11">
      <c r="A50" s="29">
        <v>46.5</v>
      </c>
      <c r="B50" s="29">
        <v>47.5</v>
      </c>
      <c r="C50" s="29" t="s">
        <v>1367</v>
      </c>
      <c r="D50" s="29">
        <v>47</v>
      </c>
      <c r="F50" s="29" t="e">
        <f>様式97_入院ベースアップ評価料!$I$84-A50</f>
        <v>#VALUE!</v>
      </c>
      <c r="G50" s="29" t="e">
        <f>様式97_入院ベースアップ評価料!$I$84-B50</f>
        <v>#VALUE!</v>
      </c>
      <c r="H50" s="29" t="e">
        <f t="shared" si="1"/>
        <v>#VALUE!</v>
      </c>
      <c r="I50" s="29" t="e">
        <f>IF(様式97_入院ベースアップ評価料!$I$84=B50,"",IF(H50&lt;=0,"該当",""))</f>
        <v>#VALUE!</v>
      </c>
      <c r="J50" s="29" t="str">
        <f>IF(AND(A50&lt;=様式97_入院ベースアップ評価料!$V$84,様式97_入院ベースアップ評価料!$V$84&lt;'リスト（入院）'!B50),"該当","")</f>
        <v/>
      </c>
      <c r="K50" s="29" t="s">
        <v>1367</v>
      </c>
    </row>
    <row r="51" spans="1:11">
      <c r="A51" s="29">
        <v>47.5</v>
      </c>
      <c r="B51" s="29">
        <v>48.5</v>
      </c>
      <c r="C51" s="29" t="s">
        <v>1368</v>
      </c>
      <c r="D51" s="29">
        <v>48</v>
      </c>
      <c r="F51" s="29" t="e">
        <f>様式97_入院ベースアップ評価料!$I$84-A51</f>
        <v>#VALUE!</v>
      </c>
      <c r="G51" s="29" t="e">
        <f>様式97_入院ベースアップ評価料!$I$84-B51</f>
        <v>#VALUE!</v>
      </c>
      <c r="H51" s="29" t="e">
        <f t="shared" si="1"/>
        <v>#VALUE!</v>
      </c>
      <c r="I51" s="29" t="e">
        <f>IF(様式97_入院ベースアップ評価料!$I$84=B51,"",IF(H51&lt;=0,"該当",""))</f>
        <v>#VALUE!</v>
      </c>
      <c r="J51" s="29" t="str">
        <f>IF(AND(A51&lt;=様式97_入院ベースアップ評価料!$V$84,様式97_入院ベースアップ評価料!$V$84&lt;'リスト（入院）'!B51),"該当","")</f>
        <v/>
      </c>
      <c r="K51" s="29" t="s">
        <v>1368</v>
      </c>
    </row>
    <row r="52" spans="1:11">
      <c r="A52" s="29">
        <v>48.5</v>
      </c>
      <c r="B52" s="29">
        <v>49.5</v>
      </c>
      <c r="C52" s="29" t="s">
        <v>1369</v>
      </c>
      <c r="D52" s="29">
        <v>49</v>
      </c>
      <c r="F52" s="29" t="e">
        <f>様式97_入院ベースアップ評価料!$I$84-A52</f>
        <v>#VALUE!</v>
      </c>
      <c r="G52" s="29" t="e">
        <f>様式97_入院ベースアップ評価料!$I$84-B52</f>
        <v>#VALUE!</v>
      </c>
      <c r="H52" s="29" t="e">
        <f t="shared" si="1"/>
        <v>#VALUE!</v>
      </c>
      <c r="I52" s="29" t="e">
        <f>IF(様式97_入院ベースアップ評価料!$I$84=B52,"",IF(H52&lt;=0,"該当",""))</f>
        <v>#VALUE!</v>
      </c>
      <c r="J52" s="29" t="str">
        <f>IF(AND(A52&lt;=様式97_入院ベースアップ評価料!$V$84,様式97_入院ベースアップ評価料!$V$84&lt;'リスト（入院）'!B52),"該当","")</f>
        <v/>
      </c>
      <c r="K52" s="29" t="s">
        <v>1369</v>
      </c>
    </row>
    <row r="53" spans="1:11">
      <c r="A53" s="29">
        <v>49.5</v>
      </c>
      <c r="B53" s="29">
        <v>50.5</v>
      </c>
      <c r="C53" s="29" t="s">
        <v>1370</v>
      </c>
      <c r="D53" s="29">
        <v>50</v>
      </c>
      <c r="F53" s="29" t="e">
        <f>様式97_入院ベースアップ評価料!$I$84-A53</f>
        <v>#VALUE!</v>
      </c>
      <c r="G53" s="29" t="e">
        <f>様式97_入院ベースアップ評価料!$I$84-B53</f>
        <v>#VALUE!</v>
      </c>
      <c r="H53" s="29" t="e">
        <f t="shared" si="1"/>
        <v>#VALUE!</v>
      </c>
      <c r="I53" s="29" t="e">
        <f>IF(様式97_入院ベースアップ評価料!$I$84=B53,"",IF(H53&lt;=0,"該当",""))</f>
        <v>#VALUE!</v>
      </c>
      <c r="J53" s="29" t="str">
        <f>IF(AND(A53&lt;=様式97_入院ベースアップ評価料!$V$84,様式97_入院ベースアップ評価料!$V$84&lt;'リスト（入院）'!B53),"該当","")</f>
        <v/>
      </c>
      <c r="K53" s="29" t="s">
        <v>1370</v>
      </c>
    </row>
    <row r="54" spans="1:11">
      <c r="A54" s="29">
        <v>50.5</v>
      </c>
      <c r="B54" s="29">
        <v>51.5</v>
      </c>
      <c r="C54" s="29" t="s">
        <v>1371</v>
      </c>
      <c r="D54" s="29">
        <v>51</v>
      </c>
      <c r="F54" s="29" t="e">
        <f>様式97_入院ベースアップ評価料!$I$84-A54</f>
        <v>#VALUE!</v>
      </c>
      <c r="G54" s="29" t="e">
        <f>様式97_入院ベースアップ評価料!$I$84-B54</f>
        <v>#VALUE!</v>
      </c>
      <c r="H54" s="29" t="e">
        <f t="shared" si="1"/>
        <v>#VALUE!</v>
      </c>
      <c r="I54" s="29" t="e">
        <f>IF(様式97_入院ベースアップ評価料!$I$84=B54,"",IF(H54&lt;=0,"該当",""))</f>
        <v>#VALUE!</v>
      </c>
      <c r="J54" s="29" t="str">
        <f>IF(AND(A54&lt;=様式97_入院ベースアップ評価料!$V$84,様式97_入院ベースアップ評価料!$V$84&lt;'リスト（入院）'!B54),"該当","")</f>
        <v/>
      </c>
      <c r="K54" s="29" t="s">
        <v>1371</v>
      </c>
    </row>
    <row r="55" spans="1:11">
      <c r="A55" s="29">
        <v>51.5</v>
      </c>
      <c r="B55" s="29">
        <v>52.5</v>
      </c>
      <c r="C55" s="29" t="s">
        <v>1372</v>
      </c>
      <c r="D55" s="29">
        <v>52</v>
      </c>
      <c r="F55" s="29" t="e">
        <f>様式97_入院ベースアップ評価料!$I$84-A55</f>
        <v>#VALUE!</v>
      </c>
      <c r="G55" s="29" t="e">
        <f>様式97_入院ベースアップ評価料!$I$84-B55</f>
        <v>#VALUE!</v>
      </c>
      <c r="H55" s="29" t="e">
        <f t="shared" si="1"/>
        <v>#VALUE!</v>
      </c>
      <c r="I55" s="29" t="e">
        <f>IF(様式97_入院ベースアップ評価料!$I$84=B55,"",IF(H55&lt;=0,"該当",""))</f>
        <v>#VALUE!</v>
      </c>
      <c r="J55" s="29" t="str">
        <f>IF(AND(A55&lt;=様式97_入院ベースアップ評価料!$V$84,様式97_入院ベースアップ評価料!$V$84&lt;'リスト（入院）'!B55),"該当","")</f>
        <v/>
      </c>
      <c r="K55" s="29" t="s">
        <v>1372</v>
      </c>
    </row>
    <row r="56" spans="1:11">
      <c r="A56" s="29">
        <v>52.5</v>
      </c>
      <c r="B56" s="29">
        <v>53.5</v>
      </c>
      <c r="C56" s="29" t="s">
        <v>1373</v>
      </c>
      <c r="D56" s="29">
        <v>53</v>
      </c>
      <c r="F56" s="29" t="e">
        <f>様式97_入院ベースアップ評価料!$I$84-A56</f>
        <v>#VALUE!</v>
      </c>
      <c r="G56" s="29" t="e">
        <f>様式97_入院ベースアップ評価料!$I$84-B56</f>
        <v>#VALUE!</v>
      </c>
      <c r="H56" s="29" t="e">
        <f t="shared" si="1"/>
        <v>#VALUE!</v>
      </c>
      <c r="I56" s="29" t="e">
        <f>IF(様式97_入院ベースアップ評価料!$I$84=B56,"",IF(H56&lt;=0,"該当",""))</f>
        <v>#VALUE!</v>
      </c>
      <c r="J56" s="29" t="str">
        <f>IF(AND(A56&lt;=様式97_入院ベースアップ評価料!$V$84,様式97_入院ベースアップ評価料!$V$84&lt;'リスト（入院）'!B56),"該当","")</f>
        <v/>
      </c>
      <c r="K56" s="29" t="s">
        <v>1373</v>
      </c>
    </row>
    <row r="57" spans="1:11">
      <c r="A57" s="29">
        <v>53.5</v>
      </c>
      <c r="B57" s="29">
        <v>54.5</v>
      </c>
      <c r="C57" s="29" t="s">
        <v>1374</v>
      </c>
      <c r="D57" s="29">
        <v>54</v>
      </c>
      <c r="F57" s="29" t="e">
        <f>様式97_入院ベースアップ評価料!$I$84-A57</f>
        <v>#VALUE!</v>
      </c>
      <c r="G57" s="29" t="e">
        <f>様式97_入院ベースアップ評価料!$I$84-B57</f>
        <v>#VALUE!</v>
      </c>
      <c r="H57" s="29" t="e">
        <f t="shared" si="1"/>
        <v>#VALUE!</v>
      </c>
      <c r="I57" s="29" t="e">
        <f>IF(様式97_入院ベースアップ評価料!$I$84=B57,"",IF(H57&lt;=0,"該当",""))</f>
        <v>#VALUE!</v>
      </c>
      <c r="J57" s="29" t="str">
        <f>IF(AND(A57&lt;=様式97_入院ベースアップ評価料!$V$84,様式97_入院ベースアップ評価料!$V$84&lt;'リスト（入院）'!B57),"該当","")</f>
        <v/>
      </c>
      <c r="K57" s="29" t="s">
        <v>1374</v>
      </c>
    </row>
    <row r="58" spans="1:11">
      <c r="A58" s="29">
        <v>54.5</v>
      </c>
      <c r="B58" s="29">
        <v>55.5</v>
      </c>
      <c r="C58" s="29" t="s">
        <v>1375</v>
      </c>
      <c r="D58" s="29">
        <v>55</v>
      </c>
      <c r="F58" s="29" t="e">
        <f>様式97_入院ベースアップ評価料!$I$84-A58</f>
        <v>#VALUE!</v>
      </c>
      <c r="G58" s="29" t="e">
        <f>様式97_入院ベースアップ評価料!$I$84-B58</f>
        <v>#VALUE!</v>
      </c>
      <c r="H58" s="29" t="e">
        <f t="shared" si="1"/>
        <v>#VALUE!</v>
      </c>
      <c r="I58" s="29" t="e">
        <f>IF(様式97_入院ベースアップ評価料!$I$84=B58,"",IF(H58&lt;=0,"該当",""))</f>
        <v>#VALUE!</v>
      </c>
      <c r="J58" s="29" t="str">
        <f>IF(AND(A58&lt;=様式97_入院ベースアップ評価料!$V$84,様式97_入院ベースアップ評価料!$V$84&lt;'リスト（入院）'!B58),"該当","")</f>
        <v/>
      </c>
      <c r="K58" s="29" t="s">
        <v>1375</v>
      </c>
    </row>
    <row r="59" spans="1:11">
      <c r="A59" s="29">
        <v>55.5</v>
      </c>
      <c r="B59" s="29">
        <v>56.5</v>
      </c>
      <c r="C59" s="29" t="s">
        <v>1376</v>
      </c>
      <c r="D59" s="29">
        <v>56</v>
      </c>
      <c r="F59" s="29" t="e">
        <f>様式97_入院ベースアップ評価料!$I$84-A59</f>
        <v>#VALUE!</v>
      </c>
      <c r="G59" s="29" t="e">
        <f>様式97_入院ベースアップ評価料!$I$84-B59</f>
        <v>#VALUE!</v>
      </c>
      <c r="H59" s="29" t="e">
        <f t="shared" si="1"/>
        <v>#VALUE!</v>
      </c>
      <c r="I59" s="29" t="e">
        <f>IF(様式97_入院ベースアップ評価料!$I$84=B59,"",IF(H59&lt;=0,"該当",""))</f>
        <v>#VALUE!</v>
      </c>
      <c r="J59" s="29" t="str">
        <f>IF(AND(A59&lt;=様式97_入院ベースアップ評価料!$V$84,様式97_入院ベースアップ評価料!$V$84&lt;'リスト（入院）'!B59),"該当","")</f>
        <v/>
      </c>
      <c r="K59" s="29" t="s">
        <v>1376</v>
      </c>
    </row>
    <row r="60" spans="1:11">
      <c r="A60" s="29">
        <v>56.5</v>
      </c>
      <c r="B60" s="29">
        <v>57.5</v>
      </c>
      <c r="C60" s="29" t="s">
        <v>1377</v>
      </c>
      <c r="D60" s="29">
        <v>57</v>
      </c>
      <c r="F60" s="29" t="e">
        <f>様式97_入院ベースアップ評価料!$I$84-A60</f>
        <v>#VALUE!</v>
      </c>
      <c r="G60" s="29" t="e">
        <f>様式97_入院ベースアップ評価料!$I$84-B60</f>
        <v>#VALUE!</v>
      </c>
      <c r="H60" s="29" t="e">
        <f t="shared" si="1"/>
        <v>#VALUE!</v>
      </c>
      <c r="I60" s="29" t="e">
        <f>IF(様式97_入院ベースアップ評価料!$I$84=B60,"",IF(H60&lt;=0,"該当",""))</f>
        <v>#VALUE!</v>
      </c>
      <c r="J60" s="29" t="str">
        <f>IF(AND(A60&lt;=様式97_入院ベースアップ評価料!$V$84,様式97_入院ベースアップ評価料!$V$84&lt;'リスト（入院）'!B60),"該当","")</f>
        <v/>
      </c>
      <c r="K60" s="29" t="s">
        <v>1377</v>
      </c>
    </row>
    <row r="61" spans="1:11">
      <c r="A61" s="29">
        <v>57.5</v>
      </c>
      <c r="B61" s="29">
        <v>58.5</v>
      </c>
      <c r="C61" s="29" t="s">
        <v>1378</v>
      </c>
      <c r="D61" s="29">
        <v>58</v>
      </c>
      <c r="F61" s="29" t="e">
        <f>様式97_入院ベースアップ評価料!$I$84-A61</f>
        <v>#VALUE!</v>
      </c>
      <c r="G61" s="29" t="e">
        <f>様式97_入院ベースアップ評価料!$I$84-B61</f>
        <v>#VALUE!</v>
      </c>
      <c r="H61" s="29" t="e">
        <f t="shared" si="1"/>
        <v>#VALUE!</v>
      </c>
      <c r="I61" s="29" t="e">
        <f>IF(様式97_入院ベースアップ評価料!$I$84=B61,"",IF(H61&lt;=0,"該当",""))</f>
        <v>#VALUE!</v>
      </c>
      <c r="J61" s="29" t="str">
        <f>IF(AND(A61&lt;=様式97_入院ベースアップ評価料!$V$84,様式97_入院ベースアップ評価料!$V$84&lt;'リスト（入院）'!B61),"該当","")</f>
        <v/>
      </c>
      <c r="K61" s="29" t="s">
        <v>1378</v>
      </c>
    </row>
    <row r="62" spans="1:11">
      <c r="A62" s="29">
        <v>58.5</v>
      </c>
      <c r="B62" s="29">
        <v>59.5</v>
      </c>
      <c r="C62" s="29" t="s">
        <v>1379</v>
      </c>
      <c r="D62" s="29">
        <v>59</v>
      </c>
      <c r="F62" s="29" t="e">
        <f>様式97_入院ベースアップ評価料!$I$84-A62</f>
        <v>#VALUE!</v>
      </c>
      <c r="G62" s="29" t="e">
        <f>様式97_入院ベースアップ評価料!$I$84-B62</f>
        <v>#VALUE!</v>
      </c>
      <c r="H62" s="29" t="e">
        <f t="shared" si="1"/>
        <v>#VALUE!</v>
      </c>
      <c r="I62" s="29" t="e">
        <f>IF(様式97_入院ベースアップ評価料!$I$84=B62,"",IF(H62&lt;=0,"該当",""))</f>
        <v>#VALUE!</v>
      </c>
      <c r="J62" s="29" t="str">
        <f>IF(AND(A62&lt;=様式97_入院ベースアップ評価料!$V$84,様式97_入院ベースアップ評価料!$V$84&lt;'リスト（入院）'!B62),"該当","")</f>
        <v/>
      </c>
      <c r="K62" s="29" t="s">
        <v>1379</v>
      </c>
    </row>
    <row r="63" spans="1:11">
      <c r="A63" s="29">
        <v>59.5</v>
      </c>
      <c r="B63" s="29">
        <v>60.5</v>
      </c>
      <c r="C63" s="29" t="s">
        <v>1380</v>
      </c>
      <c r="D63" s="29">
        <v>60</v>
      </c>
      <c r="F63" s="29" t="e">
        <f>様式97_入院ベースアップ評価料!$I$84-A63</f>
        <v>#VALUE!</v>
      </c>
      <c r="G63" s="29" t="e">
        <f>様式97_入院ベースアップ評価料!$I$84-B63</f>
        <v>#VALUE!</v>
      </c>
      <c r="H63" s="29" t="e">
        <f t="shared" si="1"/>
        <v>#VALUE!</v>
      </c>
      <c r="I63" s="29" t="e">
        <f>IF(様式97_入院ベースアップ評価料!$I$84=B63,"",IF(H63&lt;=0,"該当",""))</f>
        <v>#VALUE!</v>
      </c>
      <c r="J63" s="29" t="str">
        <f>IF(AND(A63&lt;=様式97_入院ベースアップ評価料!$V$84,様式97_入院ベースアップ評価料!$V$84&lt;'リスト（入院）'!B63),"該当","")</f>
        <v/>
      </c>
      <c r="K63" s="29" t="s">
        <v>1380</v>
      </c>
    </row>
    <row r="64" spans="1:11">
      <c r="A64" s="29">
        <v>60.5</v>
      </c>
      <c r="B64" s="29">
        <v>61.5</v>
      </c>
      <c r="C64" s="29" t="s">
        <v>1381</v>
      </c>
      <c r="D64" s="29">
        <v>61</v>
      </c>
      <c r="F64" s="29" t="e">
        <f>様式97_入院ベースアップ評価料!$I$84-A64</f>
        <v>#VALUE!</v>
      </c>
      <c r="G64" s="29" t="e">
        <f>様式97_入院ベースアップ評価料!$I$84-B64</f>
        <v>#VALUE!</v>
      </c>
      <c r="H64" s="29" t="e">
        <f t="shared" si="1"/>
        <v>#VALUE!</v>
      </c>
      <c r="I64" s="29" t="e">
        <f>IF(様式97_入院ベースアップ評価料!$I$84=B64,"",IF(H64&lt;=0,"該当",""))</f>
        <v>#VALUE!</v>
      </c>
      <c r="J64" s="29" t="str">
        <f>IF(AND(A64&lt;=様式97_入院ベースアップ評価料!$V$84,様式97_入院ベースアップ評価料!$V$84&lt;'リスト（入院）'!B64),"該当","")</f>
        <v/>
      </c>
      <c r="K64" s="29" t="s">
        <v>1381</v>
      </c>
    </row>
    <row r="65" spans="1:11">
      <c r="A65" s="29">
        <v>61.5</v>
      </c>
      <c r="B65" s="29">
        <v>62.5</v>
      </c>
      <c r="C65" s="29" t="s">
        <v>1382</v>
      </c>
      <c r="D65" s="29">
        <v>62</v>
      </c>
      <c r="F65" s="29" t="e">
        <f>様式97_入院ベースアップ評価料!$I$84-A65</f>
        <v>#VALUE!</v>
      </c>
      <c r="G65" s="29" t="e">
        <f>様式97_入院ベースアップ評価料!$I$84-B65</f>
        <v>#VALUE!</v>
      </c>
      <c r="H65" s="29" t="e">
        <f t="shared" si="1"/>
        <v>#VALUE!</v>
      </c>
      <c r="I65" s="29" t="e">
        <f>IF(様式97_入院ベースアップ評価料!$I$84=B65,"",IF(H65&lt;=0,"該当",""))</f>
        <v>#VALUE!</v>
      </c>
      <c r="J65" s="29" t="str">
        <f>IF(AND(A65&lt;=様式97_入院ベースアップ評価料!$V$84,様式97_入院ベースアップ評価料!$V$84&lt;'リスト（入院）'!B65),"該当","")</f>
        <v/>
      </c>
      <c r="K65" s="29" t="s">
        <v>1382</v>
      </c>
    </row>
    <row r="66" spans="1:11">
      <c r="A66" s="29">
        <v>62.5</v>
      </c>
      <c r="B66" s="29">
        <v>63.5</v>
      </c>
      <c r="C66" s="29" t="s">
        <v>1383</v>
      </c>
      <c r="D66" s="29">
        <v>63</v>
      </c>
      <c r="F66" s="29" t="e">
        <f>様式97_入院ベースアップ評価料!$I$84-A66</f>
        <v>#VALUE!</v>
      </c>
      <c r="G66" s="29" t="e">
        <f>様式97_入院ベースアップ評価料!$I$84-B66</f>
        <v>#VALUE!</v>
      </c>
      <c r="H66" s="29" t="e">
        <f t="shared" si="1"/>
        <v>#VALUE!</v>
      </c>
      <c r="I66" s="29" t="e">
        <f>IF(様式97_入院ベースアップ評価料!$I$84=B66,"",IF(H66&lt;=0,"該当",""))</f>
        <v>#VALUE!</v>
      </c>
      <c r="J66" s="29" t="str">
        <f>IF(AND(A66&lt;=様式97_入院ベースアップ評価料!$V$84,様式97_入院ベースアップ評価料!$V$84&lt;'リスト（入院）'!B66),"該当","")</f>
        <v/>
      </c>
      <c r="K66" s="29" t="s">
        <v>1383</v>
      </c>
    </row>
    <row r="67" spans="1:11">
      <c r="A67" s="29">
        <v>63.5</v>
      </c>
      <c r="B67" s="29">
        <v>64.5</v>
      </c>
      <c r="C67" s="29" t="s">
        <v>1384</v>
      </c>
      <c r="D67" s="29">
        <v>64</v>
      </c>
      <c r="F67" s="29" t="e">
        <f>様式97_入院ベースアップ評価料!$I$84-A67</f>
        <v>#VALUE!</v>
      </c>
      <c r="G67" s="29" t="e">
        <f>様式97_入院ベースアップ評価料!$I$84-B67</f>
        <v>#VALUE!</v>
      </c>
      <c r="H67" s="29" t="e">
        <f t="shared" si="1"/>
        <v>#VALUE!</v>
      </c>
      <c r="I67" s="29" t="e">
        <f>IF(様式97_入院ベースアップ評価料!$I$84=B67,"",IF(H67&lt;=0,"該当",""))</f>
        <v>#VALUE!</v>
      </c>
      <c r="J67" s="29" t="str">
        <f>IF(AND(A67&lt;=様式97_入院ベースアップ評価料!$V$84,様式97_入院ベースアップ評価料!$V$84&lt;'リスト（入院）'!B67),"該当","")</f>
        <v/>
      </c>
      <c r="K67" s="29" t="s">
        <v>1384</v>
      </c>
    </row>
    <row r="68" spans="1:11">
      <c r="A68" s="29">
        <v>64.5</v>
      </c>
      <c r="B68" s="29">
        <v>65.5</v>
      </c>
      <c r="C68" s="29" t="s">
        <v>1385</v>
      </c>
      <c r="D68" s="29">
        <v>65</v>
      </c>
      <c r="F68" s="29" t="e">
        <f>様式97_入院ベースアップ評価料!$I$84-A68</f>
        <v>#VALUE!</v>
      </c>
      <c r="G68" s="29" t="e">
        <f>様式97_入院ベースアップ評価料!$I$84-B68</f>
        <v>#VALUE!</v>
      </c>
      <c r="H68" s="29" t="e">
        <f t="shared" ref="H68:H99" si="2">F68*G68</f>
        <v>#VALUE!</v>
      </c>
      <c r="I68" s="29" t="e">
        <f>IF(様式97_入院ベースアップ評価料!$I$84=B68,"",IF(H68&lt;=0,"該当",""))</f>
        <v>#VALUE!</v>
      </c>
      <c r="J68" s="29" t="str">
        <f>IF(AND(A68&lt;=様式97_入院ベースアップ評価料!$V$84,様式97_入院ベースアップ評価料!$V$84&lt;'リスト（入院）'!B68),"該当","")</f>
        <v/>
      </c>
      <c r="K68" s="29" t="s">
        <v>1385</v>
      </c>
    </row>
    <row r="69" spans="1:11">
      <c r="A69" s="29">
        <v>65.5</v>
      </c>
      <c r="B69" s="29">
        <v>66.5</v>
      </c>
      <c r="C69" s="29" t="s">
        <v>1386</v>
      </c>
      <c r="D69" s="29">
        <v>66</v>
      </c>
      <c r="F69" s="29" t="e">
        <f>様式97_入院ベースアップ評価料!$I$84-A69</f>
        <v>#VALUE!</v>
      </c>
      <c r="G69" s="29" t="e">
        <f>様式97_入院ベースアップ評価料!$I$84-B69</f>
        <v>#VALUE!</v>
      </c>
      <c r="H69" s="29" t="e">
        <f t="shared" si="2"/>
        <v>#VALUE!</v>
      </c>
      <c r="I69" s="29" t="e">
        <f>IF(様式97_入院ベースアップ評価料!$I$84=B69,"",IF(H69&lt;=0,"該当",""))</f>
        <v>#VALUE!</v>
      </c>
      <c r="J69" s="29" t="str">
        <f>IF(AND(A69&lt;=様式97_入院ベースアップ評価料!$V$84,様式97_入院ベースアップ評価料!$V$84&lt;'リスト（入院）'!B69),"該当","")</f>
        <v/>
      </c>
      <c r="K69" s="29" t="s">
        <v>1386</v>
      </c>
    </row>
    <row r="70" spans="1:11">
      <c r="A70" s="29">
        <v>66.5</v>
      </c>
      <c r="B70" s="29">
        <v>67.5</v>
      </c>
      <c r="C70" s="29" t="s">
        <v>1387</v>
      </c>
      <c r="D70" s="29">
        <v>67</v>
      </c>
      <c r="F70" s="29" t="e">
        <f>様式97_入院ベースアップ評価料!$I$84-A70</f>
        <v>#VALUE!</v>
      </c>
      <c r="G70" s="29" t="e">
        <f>様式97_入院ベースアップ評価料!$I$84-B70</f>
        <v>#VALUE!</v>
      </c>
      <c r="H70" s="29" t="e">
        <f t="shared" si="2"/>
        <v>#VALUE!</v>
      </c>
      <c r="I70" s="29" t="e">
        <f>IF(様式97_入院ベースアップ評価料!$I$84=B70,"",IF(H70&lt;=0,"該当",""))</f>
        <v>#VALUE!</v>
      </c>
      <c r="J70" s="29" t="str">
        <f>IF(AND(A70&lt;=様式97_入院ベースアップ評価料!$V$84,様式97_入院ベースアップ評価料!$V$84&lt;'リスト（入院）'!B70),"該当","")</f>
        <v/>
      </c>
      <c r="K70" s="29" t="s">
        <v>1387</v>
      </c>
    </row>
    <row r="71" spans="1:11">
      <c r="A71" s="29">
        <v>67.5</v>
      </c>
      <c r="B71" s="29">
        <v>68.5</v>
      </c>
      <c r="C71" s="29" t="s">
        <v>1388</v>
      </c>
      <c r="D71" s="29">
        <v>68</v>
      </c>
      <c r="F71" s="29" t="e">
        <f>様式97_入院ベースアップ評価料!$I$84-A71</f>
        <v>#VALUE!</v>
      </c>
      <c r="G71" s="29" t="e">
        <f>様式97_入院ベースアップ評価料!$I$84-B71</f>
        <v>#VALUE!</v>
      </c>
      <c r="H71" s="29" t="e">
        <f t="shared" si="2"/>
        <v>#VALUE!</v>
      </c>
      <c r="I71" s="29" t="e">
        <f>IF(様式97_入院ベースアップ評価料!$I$84=B71,"",IF(H71&lt;=0,"該当",""))</f>
        <v>#VALUE!</v>
      </c>
      <c r="J71" s="29" t="str">
        <f>IF(AND(A71&lt;=様式97_入院ベースアップ評価料!$V$84,様式97_入院ベースアップ評価料!$V$84&lt;'リスト（入院）'!B71),"該当","")</f>
        <v/>
      </c>
      <c r="K71" s="29" t="s">
        <v>1388</v>
      </c>
    </row>
    <row r="72" spans="1:11">
      <c r="A72" s="29">
        <v>68.5</v>
      </c>
      <c r="B72" s="29">
        <v>69.5</v>
      </c>
      <c r="C72" s="29" t="s">
        <v>1389</v>
      </c>
      <c r="D72" s="29">
        <v>69</v>
      </c>
      <c r="F72" s="29" t="e">
        <f>様式97_入院ベースアップ評価料!$I$84-A72</f>
        <v>#VALUE!</v>
      </c>
      <c r="G72" s="29" t="e">
        <f>様式97_入院ベースアップ評価料!$I$84-B72</f>
        <v>#VALUE!</v>
      </c>
      <c r="H72" s="29" t="e">
        <f t="shared" si="2"/>
        <v>#VALUE!</v>
      </c>
      <c r="I72" s="29" t="e">
        <f>IF(様式97_入院ベースアップ評価料!$I$84=B72,"",IF(H72&lt;=0,"該当",""))</f>
        <v>#VALUE!</v>
      </c>
      <c r="J72" s="29" t="str">
        <f>IF(AND(A72&lt;=様式97_入院ベースアップ評価料!$V$84,様式97_入院ベースアップ評価料!$V$84&lt;'リスト（入院）'!B72),"該当","")</f>
        <v/>
      </c>
      <c r="K72" s="29" t="s">
        <v>1389</v>
      </c>
    </row>
    <row r="73" spans="1:11">
      <c r="A73" s="29">
        <v>69.5</v>
      </c>
      <c r="B73" s="29">
        <v>70.5</v>
      </c>
      <c r="C73" s="29" t="s">
        <v>1390</v>
      </c>
      <c r="D73" s="29">
        <v>70</v>
      </c>
      <c r="F73" s="29" t="e">
        <f>様式97_入院ベースアップ評価料!$I$84-A73</f>
        <v>#VALUE!</v>
      </c>
      <c r="G73" s="29" t="e">
        <f>様式97_入院ベースアップ評価料!$I$84-B73</f>
        <v>#VALUE!</v>
      </c>
      <c r="H73" s="29" t="e">
        <f t="shared" si="2"/>
        <v>#VALUE!</v>
      </c>
      <c r="I73" s="29" t="e">
        <f>IF(様式97_入院ベースアップ評価料!$I$84=B73,"",IF(H73&lt;=0,"該当",""))</f>
        <v>#VALUE!</v>
      </c>
      <c r="J73" s="29" t="str">
        <f>IF(AND(A73&lt;=様式97_入院ベースアップ評価料!$V$84,様式97_入院ベースアップ評価料!$V$84&lt;'リスト（入院）'!B73),"該当","")</f>
        <v/>
      </c>
      <c r="K73" s="29" t="s">
        <v>1390</v>
      </c>
    </row>
    <row r="74" spans="1:11">
      <c r="A74" s="29">
        <v>70.5</v>
      </c>
      <c r="B74" s="29">
        <v>71.5</v>
      </c>
      <c r="C74" s="29" t="s">
        <v>1391</v>
      </c>
      <c r="D74" s="29">
        <v>71</v>
      </c>
      <c r="F74" s="29" t="e">
        <f>様式97_入院ベースアップ評価料!$I$84-A74</f>
        <v>#VALUE!</v>
      </c>
      <c r="G74" s="29" t="e">
        <f>様式97_入院ベースアップ評価料!$I$84-B74</f>
        <v>#VALUE!</v>
      </c>
      <c r="H74" s="29" t="e">
        <f t="shared" si="2"/>
        <v>#VALUE!</v>
      </c>
      <c r="I74" s="29" t="e">
        <f>IF(様式97_入院ベースアップ評価料!$I$84=B74,"",IF(H74&lt;=0,"該当",""))</f>
        <v>#VALUE!</v>
      </c>
      <c r="J74" s="29" t="str">
        <f>IF(AND(A74&lt;=様式97_入院ベースアップ評価料!$V$84,様式97_入院ベースアップ評価料!$V$84&lt;'リスト（入院）'!B74),"該当","")</f>
        <v/>
      </c>
      <c r="K74" s="29" t="s">
        <v>1391</v>
      </c>
    </row>
    <row r="75" spans="1:11">
      <c r="A75" s="29">
        <v>71.5</v>
      </c>
      <c r="B75" s="29">
        <v>72.5</v>
      </c>
      <c r="C75" s="29" t="s">
        <v>1392</v>
      </c>
      <c r="D75" s="29">
        <v>72</v>
      </c>
      <c r="F75" s="29" t="e">
        <f>様式97_入院ベースアップ評価料!$I$84-A75</f>
        <v>#VALUE!</v>
      </c>
      <c r="G75" s="29" t="e">
        <f>様式97_入院ベースアップ評価料!$I$84-B75</f>
        <v>#VALUE!</v>
      </c>
      <c r="H75" s="29" t="e">
        <f t="shared" si="2"/>
        <v>#VALUE!</v>
      </c>
      <c r="I75" s="29" t="e">
        <f>IF(様式97_入院ベースアップ評価料!$I$84=B75,"",IF(H75&lt;=0,"該当",""))</f>
        <v>#VALUE!</v>
      </c>
      <c r="J75" s="29" t="str">
        <f>IF(AND(A75&lt;=様式97_入院ベースアップ評価料!$V$84,様式97_入院ベースアップ評価料!$V$84&lt;'リスト（入院）'!B75),"該当","")</f>
        <v/>
      </c>
      <c r="K75" s="29" t="s">
        <v>1392</v>
      </c>
    </row>
    <row r="76" spans="1:11">
      <c r="A76" s="29">
        <v>72.5</v>
      </c>
      <c r="B76" s="29">
        <v>73.5</v>
      </c>
      <c r="C76" s="29" t="s">
        <v>1393</v>
      </c>
      <c r="D76" s="29">
        <v>73</v>
      </c>
      <c r="F76" s="29" t="e">
        <f>様式97_入院ベースアップ評価料!$I$84-A76</f>
        <v>#VALUE!</v>
      </c>
      <c r="G76" s="29" t="e">
        <f>様式97_入院ベースアップ評価料!$I$84-B76</f>
        <v>#VALUE!</v>
      </c>
      <c r="H76" s="29" t="e">
        <f t="shared" si="2"/>
        <v>#VALUE!</v>
      </c>
      <c r="I76" s="29" t="e">
        <f>IF(様式97_入院ベースアップ評価料!$I$84=B76,"",IF(H76&lt;=0,"該当",""))</f>
        <v>#VALUE!</v>
      </c>
      <c r="J76" s="29" t="str">
        <f>IF(AND(A76&lt;=様式97_入院ベースアップ評価料!$V$84,様式97_入院ベースアップ評価料!$V$84&lt;'リスト（入院）'!B76),"該当","")</f>
        <v/>
      </c>
      <c r="K76" s="29" t="s">
        <v>1393</v>
      </c>
    </row>
    <row r="77" spans="1:11">
      <c r="A77" s="29">
        <v>73.5</v>
      </c>
      <c r="B77" s="29">
        <v>74.5</v>
      </c>
      <c r="C77" s="29" t="s">
        <v>1394</v>
      </c>
      <c r="D77" s="29">
        <v>74</v>
      </c>
      <c r="F77" s="29" t="e">
        <f>様式97_入院ベースアップ評価料!$I$84-A77</f>
        <v>#VALUE!</v>
      </c>
      <c r="G77" s="29" t="e">
        <f>様式97_入院ベースアップ評価料!$I$84-B77</f>
        <v>#VALUE!</v>
      </c>
      <c r="H77" s="29" t="e">
        <f t="shared" si="2"/>
        <v>#VALUE!</v>
      </c>
      <c r="I77" s="29" t="e">
        <f>IF(様式97_入院ベースアップ評価料!$I$84=B77,"",IF(H77&lt;=0,"該当",""))</f>
        <v>#VALUE!</v>
      </c>
      <c r="J77" s="29" t="str">
        <f>IF(AND(A77&lt;=様式97_入院ベースアップ評価料!$V$84,様式97_入院ベースアップ評価料!$V$84&lt;'リスト（入院）'!B77),"該当","")</f>
        <v/>
      </c>
      <c r="K77" s="29" t="s">
        <v>1394</v>
      </c>
    </row>
    <row r="78" spans="1:11">
      <c r="A78" s="29">
        <v>74.5</v>
      </c>
      <c r="B78" s="29">
        <v>75.5</v>
      </c>
      <c r="C78" s="29" t="s">
        <v>1395</v>
      </c>
      <c r="D78" s="29">
        <v>75</v>
      </c>
      <c r="F78" s="29" t="e">
        <f>様式97_入院ベースアップ評価料!$I$84-A78</f>
        <v>#VALUE!</v>
      </c>
      <c r="G78" s="29" t="e">
        <f>様式97_入院ベースアップ評価料!$I$84-B78</f>
        <v>#VALUE!</v>
      </c>
      <c r="H78" s="29" t="e">
        <f t="shared" si="2"/>
        <v>#VALUE!</v>
      </c>
      <c r="I78" s="29" t="e">
        <f>IF(様式97_入院ベースアップ評価料!$I$84=B78,"",IF(H78&lt;=0,"該当",""))</f>
        <v>#VALUE!</v>
      </c>
      <c r="J78" s="29" t="str">
        <f>IF(AND(A78&lt;=様式97_入院ベースアップ評価料!$V$84,様式97_入院ベースアップ評価料!$V$84&lt;'リスト（入院）'!B78),"該当","")</f>
        <v/>
      </c>
      <c r="K78" s="29" t="s">
        <v>1395</v>
      </c>
    </row>
    <row r="79" spans="1:11">
      <c r="A79" s="29">
        <v>75.5</v>
      </c>
      <c r="B79" s="29">
        <v>76.5</v>
      </c>
      <c r="C79" s="29" t="s">
        <v>1396</v>
      </c>
      <c r="D79" s="29">
        <v>76</v>
      </c>
      <c r="F79" s="29" t="e">
        <f>様式97_入院ベースアップ評価料!$I$84-A79</f>
        <v>#VALUE!</v>
      </c>
      <c r="G79" s="29" t="e">
        <f>様式97_入院ベースアップ評価料!$I$84-B79</f>
        <v>#VALUE!</v>
      </c>
      <c r="H79" s="29" t="e">
        <f t="shared" si="2"/>
        <v>#VALUE!</v>
      </c>
      <c r="I79" s="29" t="e">
        <f>IF(様式97_入院ベースアップ評価料!$I$84=B79,"",IF(H79&lt;=0,"該当",""))</f>
        <v>#VALUE!</v>
      </c>
      <c r="J79" s="29" t="str">
        <f>IF(AND(A79&lt;=様式97_入院ベースアップ評価料!$V$84,様式97_入院ベースアップ評価料!$V$84&lt;'リスト（入院）'!B79),"該当","")</f>
        <v/>
      </c>
      <c r="K79" s="29" t="s">
        <v>1396</v>
      </c>
    </row>
    <row r="80" spans="1:11">
      <c r="A80" s="29">
        <v>76.5</v>
      </c>
      <c r="B80" s="29">
        <v>77.5</v>
      </c>
      <c r="C80" s="29" t="s">
        <v>1397</v>
      </c>
      <c r="D80" s="29">
        <v>77</v>
      </c>
      <c r="F80" s="29" t="e">
        <f>様式97_入院ベースアップ評価料!$I$84-A80</f>
        <v>#VALUE!</v>
      </c>
      <c r="G80" s="29" t="e">
        <f>様式97_入院ベースアップ評価料!$I$84-B80</f>
        <v>#VALUE!</v>
      </c>
      <c r="H80" s="29" t="e">
        <f t="shared" si="2"/>
        <v>#VALUE!</v>
      </c>
      <c r="I80" s="29" t="e">
        <f>IF(様式97_入院ベースアップ評価料!$I$84=B80,"",IF(H80&lt;=0,"該当",""))</f>
        <v>#VALUE!</v>
      </c>
      <c r="J80" s="29" t="str">
        <f>IF(AND(A80&lt;=様式97_入院ベースアップ評価料!$V$84,様式97_入院ベースアップ評価料!$V$84&lt;'リスト（入院）'!B80),"該当","")</f>
        <v/>
      </c>
      <c r="K80" s="29" t="s">
        <v>1397</v>
      </c>
    </row>
    <row r="81" spans="1:11">
      <c r="A81" s="29">
        <v>77.5</v>
      </c>
      <c r="B81" s="29">
        <v>78.5</v>
      </c>
      <c r="C81" s="29" t="s">
        <v>1398</v>
      </c>
      <c r="D81" s="29">
        <v>78</v>
      </c>
      <c r="F81" s="29" t="e">
        <f>様式97_入院ベースアップ評価料!$I$84-A81</f>
        <v>#VALUE!</v>
      </c>
      <c r="G81" s="29" t="e">
        <f>様式97_入院ベースアップ評価料!$I$84-B81</f>
        <v>#VALUE!</v>
      </c>
      <c r="H81" s="29" t="e">
        <f t="shared" si="2"/>
        <v>#VALUE!</v>
      </c>
      <c r="I81" s="29" t="e">
        <f>IF(様式97_入院ベースアップ評価料!$I$84=B81,"",IF(H81&lt;=0,"該当",""))</f>
        <v>#VALUE!</v>
      </c>
      <c r="J81" s="29" t="str">
        <f>IF(AND(A81&lt;=様式97_入院ベースアップ評価料!$V$84,様式97_入院ベースアップ評価料!$V$84&lt;'リスト（入院）'!B81),"該当","")</f>
        <v/>
      </c>
      <c r="K81" s="29" t="s">
        <v>1398</v>
      </c>
    </row>
    <row r="82" spans="1:11">
      <c r="A82" s="29">
        <v>78.5</v>
      </c>
      <c r="B82" s="29">
        <v>79.5</v>
      </c>
      <c r="C82" s="29" t="s">
        <v>1399</v>
      </c>
      <c r="D82" s="29">
        <v>79</v>
      </c>
      <c r="F82" s="29" t="e">
        <f>様式97_入院ベースアップ評価料!$I$84-A82</f>
        <v>#VALUE!</v>
      </c>
      <c r="G82" s="29" t="e">
        <f>様式97_入院ベースアップ評価料!$I$84-B82</f>
        <v>#VALUE!</v>
      </c>
      <c r="H82" s="29" t="e">
        <f t="shared" si="2"/>
        <v>#VALUE!</v>
      </c>
      <c r="I82" s="29" t="e">
        <f>IF(様式97_入院ベースアップ評価料!$I$84=B82,"",IF(H82&lt;=0,"該当",""))</f>
        <v>#VALUE!</v>
      </c>
      <c r="J82" s="29" t="str">
        <f>IF(AND(A82&lt;=様式97_入院ベースアップ評価料!$V$84,様式97_入院ベースアップ評価料!$V$84&lt;'リスト（入院）'!B82),"該当","")</f>
        <v/>
      </c>
      <c r="K82" s="29" t="s">
        <v>1399</v>
      </c>
    </row>
    <row r="83" spans="1:11">
      <c r="A83" s="29">
        <v>79.5</v>
      </c>
      <c r="B83" s="29">
        <v>80.5</v>
      </c>
      <c r="C83" s="29" t="s">
        <v>1400</v>
      </c>
      <c r="D83" s="29">
        <v>80</v>
      </c>
      <c r="F83" s="29" t="e">
        <f>様式97_入院ベースアップ評価料!$I$84-A83</f>
        <v>#VALUE!</v>
      </c>
      <c r="G83" s="29" t="e">
        <f>様式97_入院ベースアップ評価料!$I$84-B83</f>
        <v>#VALUE!</v>
      </c>
      <c r="H83" s="29" t="e">
        <f t="shared" si="2"/>
        <v>#VALUE!</v>
      </c>
      <c r="I83" s="29" t="e">
        <f>IF(様式97_入院ベースアップ評価料!$I$84=B83,"",IF(H83&lt;=0,"該当",""))</f>
        <v>#VALUE!</v>
      </c>
      <c r="J83" s="29" t="str">
        <f>IF(AND(A83&lt;=様式97_入院ベースアップ評価料!$V$84,様式97_入院ベースアップ評価料!$V$84&lt;'リスト（入院）'!B83),"該当","")</f>
        <v/>
      </c>
      <c r="K83" s="29" t="s">
        <v>1400</v>
      </c>
    </row>
    <row r="84" spans="1:11">
      <c r="A84" s="29">
        <v>80.5</v>
      </c>
      <c r="B84" s="29">
        <v>81.5</v>
      </c>
      <c r="C84" s="29" t="s">
        <v>1401</v>
      </c>
      <c r="D84" s="29">
        <v>81</v>
      </c>
      <c r="F84" s="29" t="e">
        <f>様式97_入院ベースアップ評価料!$I$84-A84</f>
        <v>#VALUE!</v>
      </c>
      <c r="G84" s="29" t="e">
        <f>様式97_入院ベースアップ評価料!$I$84-B84</f>
        <v>#VALUE!</v>
      </c>
      <c r="H84" s="29" t="e">
        <f t="shared" si="2"/>
        <v>#VALUE!</v>
      </c>
      <c r="I84" s="29" t="e">
        <f>IF(様式97_入院ベースアップ評価料!$I$84=B84,"",IF(H84&lt;=0,"該当",""))</f>
        <v>#VALUE!</v>
      </c>
      <c r="J84" s="29" t="str">
        <f>IF(AND(A84&lt;=様式97_入院ベースアップ評価料!$V$84,様式97_入院ベースアップ評価料!$V$84&lt;'リスト（入院）'!B84),"該当","")</f>
        <v/>
      </c>
      <c r="K84" s="29" t="s">
        <v>1401</v>
      </c>
    </row>
    <row r="85" spans="1:11">
      <c r="A85" s="29">
        <v>81.5</v>
      </c>
      <c r="B85" s="29">
        <v>82.5</v>
      </c>
      <c r="C85" s="29" t="s">
        <v>1402</v>
      </c>
      <c r="D85" s="29">
        <v>82</v>
      </c>
      <c r="F85" s="29" t="e">
        <f>様式97_入院ベースアップ評価料!$I$84-A85</f>
        <v>#VALUE!</v>
      </c>
      <c r="G85" s="29" t="e">
        <f>様式97_入院ベースアップ評価料!$I$84-B85</f>
        <v>#VALUE!</v>
      </c>
      <c r="H85" s="29" t="e">
        <f t="shared" si="2"/>
        <v>#VALUE!</v>
      </c>
      <c r="I85" s="29" t="e">
        <f>IF(様式97_入院ベースアップ評価料!$I$84=B85,"",IF(H85&lt;=0,"該当",""))</f>
        <v>#VALUE!</v>
      </c>
      <c r="J85" s="29" t="str">
        <f>IF(AND(A85&lt;=様式97_入院ベースアップ評価料!$V$84,様式97_入院ベースアップ評価料!$V$84&lt;'リスト（入院）'!B85),"該当","")</f>
        <v/>
      </c>
      <c r="K85" s="29" t="s">
        <v>1402</v>
      </c>
    </row>
    <row r="86" spans="1:11">
      <c r="A86" s="29">
        <v>82.5</v>
      </c>
      <c r="B86" s="29">
        <v>83.5</v>
      </c>
      <c r="C86" s="29" t="s">
        <v>1403</v>
      </c>
      <c r="D86" s="29">
        <v>83</v>
      </c>
      <c r="F86" s="29" t="e">
        <f>様式97_入院ベースアップ評価料!$I$84-A86</f>
        <v>#VALUE!</v>
      </c>
      <c r="G86" s="29" t="e">
        <f>様式97_入院ベースアップ評価料!$I$84-B86</f>
        <v>#VALUE!</v>
      </c>
      <c r="H86" s="29" t="e">
        <f t="shared" si="2"/>
        <v>#VALUE!</v>
      </c>
      <c r="I86" s="29" t="e">
        <f>IF(様式97_入院ベースアップ評価料!$I$84=B86,"",IF(H86&lt;=0,"該当",""))</f>
        <v>#VALUE!</v>
      </c>
      <c r="J86" s="29" t="str">
        <f>IF(AND(A86&lt;=様式97_入院ベースアップ評価料!$V$84,様式97_入院ベースアップ評価料!$V$84&lt;'リスト（入院）'!B86),"該当","")</f>
        <v/>
      </c>
      <c r="K86" s="29" t="s">
        <v>1403</v>
      </c>
    </row>
    <row r="87" spans="1:11">
      <c r="A87" s="29">
        <v>83.5</v>
      </c>
      <c r="B87" s="29">
        <v>84.5</v>
      </c>
      <c r="C87" s="29" t="s">
        <v>1404</v>
      </c>
      <c r="D87" s="29">
        <v>84</v>
      </c>
      <c r="F87" s="29" t="e">
        <f>様式97_入院ベースアップ評価料!$I$84-A87</f>
        <v>#VALUE!</v>
      </c>
      <c r="G87" s="29" t="e">
        <f>様式97_入院ベースアップ評価料!$I$84-B87</f>
        <v>#VALUE!</v>
      </c>
      <c r="H87" s="29" t="e">
        <f t="shared" si="2"/>
        <v>#VALUE!</v>
      </c>
      <c r="I87" s="29" t="e">
        <f>IF(様式97_入院ベースアップ評価料!$I$84=B87,"",IF(H87&lt;=0,"該当",""))</f>
        <v>#VALUE!</v>
      </c>
      <c r="J87" s="29" t="str">
        <f>IF(AND(A87&lt;=様式97_入院ベースアップ評価料!$V$84,様式97_入院ベースアップ評価料!$V$84&lt;'リスト（入院）'!B87),"該当","")</f>
        <v/>
      </c>
      <c r="K87" s="29" t="s">
        <v>1404</v>
      </c>
    </row>
    <row r="88" spans="1:11">
      <c r="A88" s="29">
        <v>84.5</v>
      </c>
      <c r="B88" s="29">
        <v>85.5</v>
      </c>
      <c r="C88" s="29" t="s">
        <v>1405</v>
      </c>
      <c r="D88" s="29">
        <v>85</v>
      </c>
      <c r="F88" s="29" t="e">
        <f>様式97_入院ベースアップ評価料!$I$84-A88</f>
        <v>#VALUE!</v>
      </c>
      <c r="G88" s="29" t="e">
        <f>様式97_入院ベースアップ評価料!$I$84-B88</f>
        <v>#VALUE!</v>
      </c>
      <c r="H88" s="29" t="e">
        <f t="shared" si="2"/>
        <v>#VALUE!</v>
      </c>
      <c r="I88" s="29" t="e">
        <f>IF(様式97_入院ベースアップ評価料!$I$84=B88,"",IF(H88&lt;=0,"該当",""))</f>
        <v>#VALUE!</v>
      </c>
      <c r="J88" s="29" t="str">
        <f>IF(AND(A88&lt;=様式97_入院ベースアップ評価料!$V$84,様式97_入院ベースアップ評価料!$V$84&lt;'リスト（入院）'!B88),"該当","")</f>
        <v/>
      </c>
      <c r="K88" s="29" t="s">
        <v>1405</v>
      </c>
    </row>
    <row r="89" spans="1:11">
      <c r="A89" s="29">
        <v>85.5</v>
      </c>
      <c r="B89" s="29">
        <v>86.5</v>
      </c>
      <c r="C89" s="29" t="s">
        <v>1406</v>
      </c>
      <c r="D89" s="29">
        <v>86</v>
      </c>
      <c r="F89" s="29" t="e">
        <f>様式97_入院ベースアップ評価料!$I$84-A89</f>
        <v>#VALUE!</v>
      </c>
      <c r="G89" s="29" t="e">
        <f>様式97_入院ベースアップ評価料!$I$84-B89</f>
        <v>#VALUE!</v>
      </c>
      <c r="H89" s="29" t="e">
        <f t="shared" si="2"/>
        <v>#VALUE!</v>
      </c>
      <c r="I89" s="29" t="e">
        <f>IF(様式97_入院ベースアップ評価料!$I$84=B89,"",IF(H89&lt;=0,"該当",""))</f>
        <v>#VALUE!</v>
      </c>
      <c r="J89" s="29" t="str">
        <f>IF(AND(A89&lt;=様式97_入院ベースアップ評価料!$V$84,様式97_入院ベースアップ評価料!$V$84&lt;'リスト（入院）'!B89),"該当","")</f>
        <v/>
      </c>
      <c r="K89" s="29" t="s">
        <v>1406</v>
      </c>
    </row>
    <row r="90" spans="1:11">
      <c r="A90" s="29">
        <v>86.5</v>
      </c>
      <c r="B90" s="29">
        <v>87.5</v>
      </c>
      <c r="C90" s="29" t="s">
        <v>1407</v>
      </c>
      <c r="D90" s="29">
        <v>87</v>
      </c>
      <c r="F90" s="29" t="e">
        <f>様式97_入院ベースアップ評価料!$I$84-A90</f>
        <v>#VALUE!</v>
      </c>
      <c r="G90" s="29" t="e">
        <f>様式97_入院ベースアップ評価料!$I$84-B90</f>
        <v>#VALUE!</v>
      </c>
      <c r="H90" s="29" t="e">
        <f t="shared" si="2"/>
        <v>#VALUE!</v>
      </c>
      <c r="I90" s="29" t="e">
        <f>IF(様式97_入院ベースアップ評価料!$I$84=B90,"",IF(H90&lt;=0,"該当",""))</f>
        <v>#VALUE!</v>
      </c>
      <c r="J90" s="29" t="str">
        <f>IF(AND(A90&lt;=様式97_入院ベースアップ評価料!$V$84,様式97_入院ベースアップ評価料!$V$84&lt;'リスト（入院）'!B90),"該当","")</f>
        <v/>
      </c>
      <c r="K90" s="29" t="s">
        <v>1407</v>
      </c>
    </row>
    <row r="91" spans="1:11">
      <c r="A91" s="29">
        <v>87.5</v>
      </c>
      <c r="B91" s="29">
        <v>88.5</v>
      </c>
      <c r="C91" s="29" t="s">
        <v>1408</v>
      </c>
      <c r="D91" s="29">
        <v>88</v>
      </c>
      <c r="F91" s="29" t="e">
        <f>様式97_入院ベースアップ評価料!$I$84-A91</f>
        <v>#VALUE!</v>
      </c>
      <c r="G91" s="29" t="e">
        <f>様式97_入院ベースアップ評価料!$I$84-B91</f>
        <v>#VALUE!</v>
      </c>
      <c r="H91" s="29" t="e">
        <f t="shared" si="2"/>
        <v>#VALUE!</v>
      </c>
      <c r="I91" s="29" t="e">
        <f>IF(様式97_入院ベースアップ評価料!$I$84=B91,"",IF(H91&lt;=0,"該当",""))</f>
        <v>#VALUE!</v>
      </c>
      <c r="J91" s="29" t="str">
        <f>IF(AND(A91&lt;=様式97_入院ベースアップ評価料!$V$84,様式97_入院ベースアップ評価料!$V$84&lt;'リスト（入院）'!B91),"該当","")</f>
        <v/>
      </c>
      <c r="K91" s="29" t="s">
        <v>1408</v>
      </c>
    </row>
    <row r="92" spans="1:11">
      <c r="A92" s="29">
        <v>88.5</v>
      </c>
      <c r="B92" s="29">
        <v>89.5</v>
      </c>
      <c r="C92" s="29" t="s">
        <v>1409</v>
      </c>
      <c r="D92" s="29">
        <v>89</v>
      </c>
      <c r="F92" s="29" t="e">
        <f>様式97_入院ベースアップ評価料!$I$84-A92</f>
        <v>#VALUE!</v>
      </c>
      <c r="G92" s="29" t="e">
        <f>様式97_入院ベースアップ評価料!$I$84-B92</f>
        <v>#VALUE!</v>
      </c>
      <c r="H92" s="29" t="e">
        <f t="shared" si="2"/>
        <v>#VALUE!</v>
      </c>
      <c r="I92" s="29" t="e">
        <f>IF(様式97_入院ベースアップ評価料!$I$84=B92,"",IF(H92&lt;=0,"該当",""))</f>
        <v>#VALUE!</v>
      </c>
      <c r="J92" s="29" t="str">
        <f>IF(AND(A92&lt;=様式97_入院ベースアップ評価料!$V$84,様式97_入院ベースアップ評価料!$V$84&lt;'リスト（入院）'!B92),"該当","")</f>
        <v/>
      </c>
      <c r="K92" s="29" t="s">
        <v>1409</v>
      </c>
    </row>
    <row r="93" spans="1:11">
      <c r="A93" s="29">
        <v>89.5</v>
      </c>
      <c r="B93" s="29">
        <v>90.5</v>
      </c>
      <c r="C93" s="29" t="s">
        <v>1410</v>
      </c>
      <c r="D93" s="29">
        <v>90</v>
      </c>
      <c r="F93" s="29" t="e">
        <f>様式97_入院ベースアップ評価料!$I$84-A93</f>
        <v>#VALUE!</v>
      </c>
      <c r="G93" s="29" t="e">
        <f>様式97_入院ベースアップ評価料!$I$84-B93</f>
        <v>#VALUE!</v>
      </c>
      <c r="H93" s="29" t="e">
        <f t="shared" si="2"/>
        <v>#VALUE!</v>
      </c>
      <c r="I93" s="29" t="e">
        <f>IF(様式97_入院ベースアップ評価料!$I$84=B93,"",IF(H93&lt;=0,"該当",""))</f>
        <v>#VALUE!</v>
      </c>
      <c r="J93" s="29" t="str">
        <f>IF(AND(A93&lt;=様式97_入院ベースアップ評価料!$V$84,様式97_入院ベースアップ評価料!$V$84&lt;'リスト（入院）'!B93),"該当","")</f>
        <v/>
      </c>
      <c r="K93" s="29" t="s">
        <v>1410</v>
      </c>
    </row>
    <row r="94" spans="1:11">
      <c r="A94" s="29">
        <v>90.5</v>
      </c>
      <c r="B94" s="29">
        <v>91.5</v>
      </c>
      <c r="C94" s="29" t="s">
        <v>1411</v>
      </c>
      <c r="D94" s="29">
        <v>91</v>
      </c>
      <c r="F94" s="29" t="e">
        <f>様式97_入院ベースアップ評価料!$I$84-A94</f>
        <v>#VALUE!</v>
      </c>
      <c r="G94" s="29" t="e">
        <f>様式97_入院ベースアップ評価料!$I$84-B94</f>
        <v>#VALUE!</v>
      </c>
      <c r="H94" s="29" t="e">
        <f t="shared" si="2"/>
        <v>#VALUE!</v>
      </c>
      <c r="I94" s="29" t="e">
        <f>IF(様式97_入院ベースアップ評価料!$I$84=B94,"",IF(H94&lt;=0,"該当",""))</f>
        <v>#VALUE!</v>
      </c>
      <c r="J94" s="29" t="str">
        <f>IF(AND(A94&lt;=様式97_入院ベースアップ評価料!$V$84,様式97_入院ベースアップ評価料!$V$84&lt;'リスト（入院）'!B94),"該当","")</f>
        <v/>
      </c>
      <c r="K94" s="29" t="s">
        <v>1411</v>
      </c>
    </row>
    <row r="95" spans="1:11">
      <c r="A95" s="29">
        <v>91.5</v>
      </c>
      <c r="B95" s="29">
        <v>92.5</v>
      </c>
      <c r="C95" s="29" t="s">
        <v>1412</v>
      </c>
      <c r="D95" s="29">
        <v>92</v>
      </c>
      <c r="F95" s="29" t="e">
        <f>様式97_入院ベースアップ評価料!$I$84-A95</f>
        <v>#VALUE!</v>
      </c>
      <c r="G95" s="29" t="e">
        <f>様式97_入院ベースアップ評価料!$I$84-B95</f>
        <v>#VALUE!</v>
      </c>
      <c r="H95" s="29" t="e">
        <f t="shared" si="2"/>
        <v>#VALUE!</v>
      </c>
      <c r="I95" s="29" t="e">
        <f>IF(様式97_入院ベースアップ評価料!$I$84=B95,"",IF(H95&lt;=0,"該当",""))</f>
        <v>#VALUE!</v>
      </c>
      <c r="J95" s="29" t="str">
        <f>IF(AND(A95&lt;=様式97_入院ベースアップ評価料!$V$84,様式97_入院ベースアップ評価料!$V$84&lt;'リスト（入院）'!B95),"該当","")</f>
        <v/>
      </c>
      <c r="K95" s="29" t="s">
        <v>1412</v>
      </c>
    </row>
    <row r="96" spans="1:11">
      <c r="A96" s="29">
        <v>92.5</v>
      </c>
      <c r="B96" s="29">
        <v>93.5</v>
      </c>
      <c r="C96" s="29" t="s">
        <v>1413</v>
      </c>
      <c r="D96" s="29">
        <v>93</v>
      </c>
      <c r="F96" s="29" t="e">
        <f>様式97_入院ベースアップ評価料!$I$84-A96</f>
        <v>#VALUE!</v>
      </c>
      <c r="G96" s="29" t="e">
        <f>様式97_入院ベースアップ評価料!$I$84-B96</f>
        <v>#VALUE!</v>
      </c>
      <c r="H96" s="29" t="e">
        <f t="shared" si="2"/>
        <v>#VALUE!</v>
      </c>
      <c r="I96" s="29" t="e">
        <f>IF(様式97_入院ベースアップ評価料!$I$84=B96,"",IF(H96&lt;=0,"該当",""))</f>
        <v>#VALUE!</v>
      </c>
      <c r="J96" s="29" t="str">
        <f>IF(AND(A96&lt;=様式97_入院ベースアップ評価料!$V$84,様式97_入院ベースアップ評価料!$V$84&lt;'リスト（入院）'!B96),"該当","")</f>
        <v/>
      </c>
      <c r="K96" s="29" t="s">
        <v>1413</v>
      </c>
    </row>
    <row r="97" spans="1:11">
      <c r="A97" s="29">
        <v>93.5</v>
      </c>
      <c r="B97" s="29">
        <v>94.5</v>
      </c>
      <c r="C97" s="29" t="s">
        <v>1414</v>
      </c>
      <c r="D97" s="29">
        <v>94</v>
      </c>
      <c r="F97" s="29" t="e">
        <f>様式97_入院ベースアップ評価料!$I$84-A97</f>
        <v>#VALUE!</v>
      </c>
      <c r="G97" s="29" t="e">
        <f>様式97_入院ベースアップ評価料!$I$84-B97</f>
        <v>#VALUE!</v>
      </c>
      <c r="H97" s="29" t="e">
        <f t="shared" si="2"/>
        <v>#VALUE!</v>
      </c>
      <c r="I97" s="29" t="e">
        <f>IF(様式97_入院ベースアップ評価料!$I$84=B97,"",IF(H97&lt;=0,"該当",""))</f>
        <v>#VALUE!</v>
      </c>
      <c r="J97" s="29" t="str">
        <f>IF(AND(A97&lt;=様式97_入院ベースアップ評価料!$V$84,様式97_入院ベースアップ評価料!$V$84&lt;'リスト（入院）'!B97),"該当","")</f>
        <v/>
      </c>
      <c r="K97" s="29" t="s">
        <v>1414</v>
      </c>
    </row>
    <row r="98" spans="1:11">
      <c r="A98" s="29">
        <v>94.5</v>
      </c>
      <c r="B98" s="29">
        <v>95.5</v>
      </c>
      <c r="C98" s="29" t="s">
        <v>1415</v>
      </c>
      <c r="D98" s="29">
        <v>95</v>
      </c>
      <c r="F98" s="29" t="e">
        <f>様式97_入院ベースアップ評価料!$I$84-A98</f>
        <v>#VALUE!</v>
      </c>
      <c r="G98" s="29" t="e">
        <f>様式97_入院ベースアップ評価料!$I$84-B98</f>
        <v>#VALUE!</v>
      </c>
      <c r="H98" s="29" t="e">
        <f t="shared" si="2"/>
        <v>#VALUE!</v>
      </c>
      <c r="I98" s="29" t="e">
        <f>IF(様式97_入院ベースアップ評価料!$I$84=B98,"",IF(H98&lt;=0,"該当",""))</f>
        <v>#VALUE!</v>
      </c>
      <c r="J98" s="29" t="str">
        <f>IF(AND(A98&lt;=様式97_入院ベースアップ評価料!$V$84,様式97_入院ベースアップ評価料!$V$84&lt;'リスト（入院）'!B98),"該当","")</f>
        <v/>
      </c>
      <c r="K98" s="29" t="s">
        <v>1415</v>
      </c>
    </row>
    <row r="99" spans="1:11">
      <c r="A99" s="29">
        <v>95.5</v>
      </c>
      <c r="B99" s="29">
        <v>96.5</v>
      </c>
      <c r="C99" s="29" t="s">
        <v>1416</v>
      </c>
      <c r="D99" s="29">
        <v>96</v>
      </c>
      <c r="F99" s="29" t="e">
        <f>様式97_入院ベースアップ評価料!$I$84-A99</f>
        <v>#VALUE!</v>
      </c>
      <c r="G99" s="29" t="e">
        <f>様式97_入院ベースアップ評価料!$I$84-B99</f>
        <v>#VALUE!</v>
      </c>
      <c r="H99" s="29" t="e">
        <f t="shared" si="2"/>
        <v>#VALUE!</v>
      </c>
      <c r="I99" s="29" t="e">
        <f>IF(様式97_入院ベースアップ評価料!$I$84=B99,"",IF(H99&lt;=0,"該当",""))</f>
        <v>#VALUE!</v>
      </c>
      <c r="J99" s="29" t="str">
        <f>IF(AND(A99&lt;=様式97_入院ベースアップ評価料!$V$84,様式97_入院ベースアップ評価料!$V$84&lt;'リスト（入院）'!B99),"該当","")</f>
        <v/>
      </c>
      <c r="K99" s="29" t="s">
        <v>1416</v>
      </c>
    </row>
    <row r="100" spans="1:11">
      <c r="A100" s="29">
        <v>96.5</v>
      </c>
      <c r="B100" s="29">
        <v>97.5</v>
      </c>
      <c r="C100" s="29" t="s">
        <v>1417</v>
      </c>
      <c r="D100" s="29">
        <v>97</v>
      </c>
      <c r="F100" s="29" t="e">
        <f>様式97_入院ベースアップ評価料!$I$84-A100</f>
        <v>#VALUE!</v>
      </c>
      <c r="G100" s="29" t="e">
        <f>様式97_入院ベースアップ評価料!$I$84-B100</f>
        <v>#VALUE!</v>
      </c>
      <c r="H100" s="29" t="e">
        <f t="shared" ref="H100:H131" si="3">F100*G100</f>
        <v>#VALUE!</v>
      </c>
      <c r="I100" s="29" t="e">
        <f>IF(様式97_入院ベースアップ評価料!$I$84=B100,"",IF(H100&lt;=0,"該当",""))</f>
        <v>#VALUE!</v>
      </c>
      <c r="J100" s="29" t="str">
        <f>IF(AND(A100&lt;=様式97_入院ベースアップ評価料!$V$84,様式97_入院ベースアップ評価料!$V$84&lt;'リスト（入院）'!B100),"該当","")</f>
        <v/>
      </c>
      <c r="K100" s="29" t="s">
        <v>1417</v>
      </c>
    </row>
    <row r="101" spans="1:11">
      <c r="A101" s="29">
        <v>97.5</v>
      </c>
      <c r="B101" s="29">
        <v>98.5</v>
      </c>
      <c r="C101" s="29" t="s">
        <v>1418</v>
      </c>
      <c r="D101" s="29">
        <v>98</v>
      </c>
      <c r="F101" s="29" t="e">
        <f>様式97_入院ベースアップ評価料!$I$84-A101</f>
        <v>#VALUE!</v>
      </c>
      <c r="G101" s="29" t="e">
        <f>様式97_入院ベースアップ評価料!$I$84-B101</f>
        <v>#VALUE!</v>
      </c>
      <c r="H101" s="29" t="e">
        <f t="shared" si="3"/>
        <v>#VALUE!</v>
      </c>
      <c r="I101" s="29" t="e">
        <f>IF(様式97_入院ベースアップ評価料!$I$84=B101,"",IF(H101&lt;=0,"該当",""))</f>
        <v>#VALUE!</v>
      </c>
      <c r="J101" s="29" t="str">
        <f>IF(AND(A101&lt;=様式97_入院ベースアップ評価料!$V$84,様式97_入院ベースアップ評価料!$V$84&lt;'リスト（入院）'!B101),"該当","")</f>
        <v/>
      </c>
      <c r="K101" s="29" t="s">
        <v>1418</v>
      </c>
    </row>
    <row r="102" spans="1:11">
      <c r="A102" s="29">
        <v>98.5</v>
      </c>
      <c r="B102" s="29">
        <v>99.5</v>
      </c>
      <c r="C102" s="29" t="s">
        <v>1419</v>
      </c>
      <c r="D102" s="29">
        <v>99</v>
      </c>
      <c r="F102" s="29" t="e">
        <f>様式97_入院ベースアップ評価料!$I$84-A102</f>
        <v>#VALUE!</v>
      </c>
      <c r="G102" s="29" t="e">
        <f>様式97_入院ベースアップ評価料!$I$84-B102</f>
        <v>#VALUE!</v>
      </c>
      <c r="H102" s="29" t="e">
        <f t="shared" si="3"/>
        <v>#VALUE!</v>
      </c>
      <c r="I102" s="29" t="e">
        <f>IF(様式97_入院ベースアップ評価料!$I$84=B102,"",IF(H102&lt;=0,"該当",""))</f>
        <v>#VALUE!</v>
      </c>
      <c r="J102" s="29" t="str">
        <f>IF(AND(A102&lt;=様式97_入院ベースアップ評価料!$V$84,様式97_入院ベースアップ評価料!$V$84&lt;'リスト（入院）'!B102),"該当","")</f>
        <v/>
      </c>
      <c r="K102" s="29" t="s">
        <v>1419</v>
      </c>
    </row>
    <row r="103" spans="1:11">
      <c r="A103" s="29">
        <v>99.5</v>
      </c>
      <c r="B103" s="29">
        <v>100.5</v>
      </c>
      <c r="C103" s="29" t="s">
        <v>1420</v>
      </c>
      <c r="D103" s="29">
        <v>100</v>
      </c>
      <c r="F103" s="29" t="e">
        <f>様式97_入院ベースアップ評価料!$I$84-A103</f>
        <v>#VALUE!</v>
      </c>
      <c r="G103" s="29" t="e">
        <f>様式97_入院ベースアップ評価料!$I$84-B103</f>
        <v>#VALUE!</v>
      </c>
      <c r="H103" s="29" t="e">
        <f t="shared" si="3"/>
        <v>#VALUE!</v>
      </c>
      <c r="I103" s="29" t="e">
        <f>IF(様式97_入院ベースアップ評価料!$I$84=B103,"",IF(H103&lt;=0,"該当",""))</f>
        <v>#VALUE!</v>
      </c>
      <c r="J103" s="29" t="str">
        <f>IF(AND(A103&lt;=様式97_入院ベースアップ評価料!$V$84,様式97_入院ベースアップ評価料!$V$84&lt;'リスト（入院）'!B103),"該当","")</f>
        <v/>
      </c>
      <c r="K103" s="29" t="s">
        <v>1420</v>
      </c>
    </row>
    <row r="104" spans="1:11">
      <c r="A104" s="29">
        <v>100.5</v>
      </c>
      <c r="B104" s="29">
        <v>101.5</v>
      </c>
      <c r="C104" s="29" t="s">
        <v>1421</v>
      </c>
      <c r="D104" s="29">
        <v>101</v>
      </c>
      <c r="F104" s="29" t="e">
        <f>様式97_入院ベースアップ評価料!$I$84-A104</f>
        <v>#VALUE!</v>
      </c>
      <c r="G104" s="29" t="e">
        <f>様式97_入院ベースアップ評価料!$I$84-B104</f>
        <v>#VALUE!</v>
      </c>
      <c r="H104" s="29" t="e">
        <f t="shared" si="3"/>
        <v>#VALUE!</v>
      </c>
      <c r="I104" s="29" t="e">
        <f>IF(様式97_入院ベースアップ評価料!$I$84=B104,"",IF(H104&lt;=0,"該当",""))</f>
        <v>#VALUE!</v>
      </c>
      <c r="J104" s="29" t="str">
        <f>IF(AND(A104&lt;=様式97_入院ベースアップ評価料!$V$84,様式97_入院ベースアップ評価料!$V$84&lt;'リスト（入院）'!B104),"該当","")</f>
        <v/>
      </c>
      <c r="K104" s="29" t="s">
        <v>1421</v>
      </c>
    </row>
    <row r="105" spans="1:11">
      <c r="A105" s="29">
        <v>101.5</v>
      </c>
      <c r="B105" s="29">
        <v>102.5</v>
      </c>
      <c r="C105" s="29" t="s">
        <v>1422</v>
      </c>
      <c r="D105" s="29">
        <v>102</v>
      </c>
      <c r="F105" s="29" t="e">
        <f>様式97_入院ベースアップ評価料!$I$84-A105</f>
        <v>#VALUE!</v>
      </c>
      <c r="G105" s="29" t="e">
        <f>様式97_入院ベースアップ評価料!$I$84-B105</f>
        <v>#VALUE!</v>
      </c>
      <c r="H105" s="29" t="e">
        <f t="shared" si="3"/>
        <v>#VALUE!</v>
      </c>
      <c r="I105" s="29" t="e">
        <f>IF(様式97_入院ベースアップ評価料!$I$84=B105,"",IF(H105&lt;=0,"該当",""))</f>
        <v>#VALUE!</v>
      </c>
      <c r="J105" s="29" t="str">
        <f>IF(AND(A105&lt;=様式97_入院ベースアップ評価料!$V$84,様式97_入院ベースアップ評価料!$V$84&lt;'リスト（入院）'!B105),"該当","")</f>
        <v/>
      </c>
      <c r="K105" s="29" t="s">
        <v>1422</v>
      </c>
    </row>
    <row r="106" spans="1:11">
      <c r="A106" s="29">
        <v>102.5</v>
      </c>
      <c r="B106" s="29">
        <v>103.5</v>
      </c>
      <c r="C106" s="29" t="s">
        <v>1423</v>
      </c>
      <c r="D106" s="29">
        <v>103</v>
      </c>
      <c r="F106" s="29" t="e">
        <f>様式97_入院ベースアップ評価料!$I$84-A106</f>
        <v>#VALUE!</v>
      </c>
      <c r="G106" s="29" t="e">
        <f>様式97_入院ベースアップ評価料!$I$84-B106</f>
        <v>#VALUE!</v>
      </c>
      <c r="H106" s="29" t="e">
        <f t="shared" si="3"/>
        <v>#VALUE!</v>
      </c>
      <c r="I106" s="29" t="e">
        <f>IF(様式97_入院ベースアップ評価料!$I$84=B106,"",IF(H106&lt;=0,"該当",""))</f>
        <v>#VALUE!</v>
      </c>
      <c r="J106" s="29" t="str">
        <f>IF(AND(A106&lt;=様式97_入院ベースアップ評価料!$V$84,様式97_入院ベースアップ評価料!$V$84&lt;'リスト（入院）'!B106),"該当","")</f>
        <v/>
      </c>
      <c r="K106" s="29" t="s">
        <v>1423</v>
      </c>
    </row>
    <row r="107" spans="1:11">
      <c r="A107" s="29">
        <v>103.5</v>
      </c>
      <c r="B107" s="29">
        <v>104.5</v>
      </c>
      <c r="C107" s="29" t="s">
        <v>1424</v>
      </c>
      <c r="D107" s="29">
        <v>104</v>
      </c>
      <c r="F107" s="29" t="e">
        <f>様式97_入院ベースアップ評価料!$I$84-A107</f>
        <v>#VALUE!</v>
      </c>
      <c r="G107" s="29" t="e">
        <f>様式97_入院ベースアップ評価料!$I$84-B107</f>
        <v>#VALUE!</v>
      </c>
      <c r="H107" s="29" t="e">
        <f t="shared" si="3"/>
        <v>#VALUE!</v>
      </c>
      <c r="I107" s="29" t="e">
        <f>IF(様式97_入院ベースアップ評価料!$I$84=B107,"",IF(H107&lt;=0,"該当",""))</f>
        <v>#VALUE!</v>
      </c>
      <c r="J107" s="29" t="str">
        <f>IF(AND(A107&lt;=様式97_入院ベースアップ評価料!$V$84,様式97_入院ベースアップ評価料!$V$84&lt;'リスト（入院）'!B107),"該当","")</f>
        <v/>
      </c>
      <c r="K107" s="29" t="s">
        <v>1424</v>
      </c>
    </row>
    <row r="108" spans="1:11">
      <c r="A108" s="29">
        <v>104.5</v>
      </c>
      <c r="B108" s="29">
        <v>105.5</v>
      </c>
      <c r="C108" s="29" t="s">
        <v>1425</v>
      </c>
      <c r="D108" s="29">
        <v>105</v>
      </c>
      <c r="F108" s="29" t="e">
        <f>様式97_入院ベースアップ評価料!$I$84-A108</f>
        <v>#VALUE!</v>
      </c>
      <c r="G108" s="29" t="e">
        <f>様式97_入院ベースアップ評価料!$I$84-B108</f>
        <v>#VALUE!</v>
      </c>
      <c r="H108" s="29" t="e">
        <f t="shared" si="3"/>
        <v>#VALUE!</v>
      </c>
      <c r="I108" s="29" t="e">
        <f>IF(様式97_入院ベースアップ評価料!$I$84=B108,"",IF(H108&lt;=0,"該当",""))</f>
        <v>#VALUE!</v>
      </c>
      <c r="J108" s="29" t="str">
        <f>IF(AND(A108&lt;=様式97_入院ベースアップ評価料!$V$84,様式97_入院ベースアップ評価料!$V$84&lt;'リスト（入院）'!B108),"該当","")</f>
        <v/>
      </c>
      <c r="K108" s="29" t="s">
        <v>1425</v>
      </c>
    </row>
    <row r="109" spans="1:11">
      <c r="A109" s="29">
        <v>105.5</v>
      </c>
      <c r="B109" s="29">
        <v>106.5</v>
      </c>
      <c r="C109" s="29" t="s">
        <v>1426</v>
      </c>
      <c r="D109" s="29">
        <v>106</v>
      </c>
      <c r="F109" s="29" t="e">
        <f>様式97_入院ベースアップ評価料!$I$84-A109</f>
        <v>#VALUE!</v>
      </c>
      <c r="G109" s="29" t="e">
        <f>様式97_入院ベースアップ評価料!$I$84-B109</f>
        <v>#VALUE!</v>
      </c>
      <c r="H109" s="29" t="e">
        <f t="shared" si="3"/>
        <v>#VALUE!</v>
      </c>
      <c r="I109" s="29" t="e">
        <f>IF(様式97_入院ベースアップ評価料!$I$84=B109,"",IF(H109&lt;=0,"該当",""))</f>
        <v>#VALUE!</v>
      </c>
      <c r="J109" s="29" t="str">
        <f>IF(AND(A109&lt;=様式97_入院ベースアップ評価料!$V$84,様式97_入院ベースアップ評価料!$V$84&lt;'リスト（入院）'!B109),"該当","")</f>
        <v/>
      </c>
      <c r="K109" s="29" t="s">
        <v>1426</v>
      </c>
    </row>
    <row r="110" spans="1:11">
      <c r="A110" s="29">
        <v>106.5</v>
      </c>
      <c r="B110" s="29">
        <v>107.5</v>
      </c>
      <c r="C110" s="29" t="s">
        <v>1427</v>
      </c>
      <c r="D110" s="29">
        <v>107</v>
      </c>
      <c r="F110" s="29" t="e">
        <f>様式97_入院ベースアップ評価料!$I$84-A110</f>
        <v>#VALUE!</v>
      </c>
      <c r="G110" s="29" t="e">
        <f>様式97_入院ベースアップ評価料!$I$84-B110</f>
        <v>#VALUE!</v>
      </c>
      <c r="H110" s="29" t="e">
        <f t="shared" si="3"/>
        <v>#VALUE!</v>
      </c>
      <c r="I110" s="29" t="e">
        <f>IF(様式97_入院ベースアップ評価料!$I$84=B110,"",IF(H110&lt;=0,"該当",""))</f>
        <v>#VALUE!</v>
      </c>
      <c r="J110" s="29" t="str">
        <f>IF(AND(A110&lt;=様式97_入院ベースアップ評価料!$V$84,様式97_入院ベースアップ評価料!$V$84&lt;'リスト（入院）'!B110),"該当","")</f>
        <v/>
      </c>
      <c r="K110" s="29" t="s">
        <v>1427</v>
      </c>
    </row>
    <row r="111" spans="1:11">
      <c r="A111" s="29">
        <v>107.5</v>
      </c>
      <c r="B111" s="29">
        <v>108.5</v>
      </c>
      <c r="C111" s="29" t="s">
        <v>1428</v>
      </c>
      <c r="D111" s="29">
        <v>108</v>
      </c>
      <c r="F111" s="29" t="e">
        <f>様式97_入院ベースアップ評価料!$I$84-A111</f>
        <v>#VALUE!</v>
      </c>
      <c r="G111" s="29" t="e">
        <f>様式97_入院ベースアップ評価料!$I$84-B111</f>
        <v>#VALUE!</v>
      </c>
      <c r="H111" s="29" t="e">
        <f t="shared" si="3"/>
        <v>#VALUE!</v>
      </c>
      <c r="I111" s="29" t="e">
        <f>IF(様式97_入院ベースアップ評価料!$I$84=B111,"",IF(H111&lt;=0,"該当",""))</f>
        <v>#VALUE!</v>
      </c>
      <c r="J111" s="29" t="str">
        <f>IF(AND(A111&lt;=様式97_入院ベースアップ評価料!$V$84,様式97_入院ベースアップ評価料!$V$84&lt;'リスト（入院）'!B111),"該当","")</f>
        <v/>
      </c>
      <c r="K111" s="29" t="s">
        <v>1428</v>
      </c>
    </row>
    <row r="112" spans="1:11">
      <c r="A112" s="29">
        <v>108.5</v>
      </c>
      <c r="B112" s="29">
        <v>109.5</v>
      </c>
      <c r="C112" s="29" t="s">
        <v>1429</v>
      </c>
      <c r="D112" s="29">
        <v>109</v>
      </c>
      <c r="F112" s="29" t="e">
        <f>様式97_入院ベースアップ評価料!$I$84-A112</f>
        <v>#VALUE!</v>
      </c>
      <c r="G112" s="29" t="e">
        <f>様式97_入院ベースアップ評価料!$I$84-B112</f>
        <v>#VALUE!</v>
      </c>
      <c r="H112" s="29" t="e">
        <f t="shared" si="3"/>
        <v>#VALUE!</v>
      </c>
      <c r="I112" s="29" t="e">
        <f>IF(様式97_入院ベースアップ評価料!$I$84=B112,"",IF(H112&lt;=0,"該当",""))</f>
        <v>#VALUE!</v>
      </c>
      <c r="J112" s="29" t="str">
        <f>IF(AND(A112&lt;=様式97_入院ベースアップ評価料!$V$84,様式97_入院ベースアップ評価料!$V$84&lt;'リスト（入院）'!B112),"該当","")</f>
        <v/>
      </c>
      <c r="K112" s="29" t="s">
        <v>1429</v>
      </c>
    </row>
    <row r="113" spans="1:11">
      <c r="A113" s="29">
        <v>109.5</v>
      </c>
      <c r="B113" s="29">
        <v>110.5</v>
      </c>
      <c r="C113" s="29" t="s">
        <v>1430</v>
      </c>
      <c r="D113" s="29">
        <v>110</v>
      </c>
      <c r="F113" s="29" t="e">
        <f>様式97_入院ベースアップ評価料!$I$84-A113</f>
        <v>#VALUE!</v>
      </c>
      <c r="G113" s="29" t="e">
        <f>様式97_入院ベースアップ評価料!$I$84-B113</f>
        <v>#VALUE!</v>
      </c>
      <c r="H113" s="29" t="e">
        <f t="shared" si="3"/>
        <v>#VALUE!</v>
      </c>
      <c r="I113" s="29" t="e">
        <f>IF(様式97_入院ベースアップ評価料!$I$84=B113,"",IF(H113&lt;=0,"該当",""))</f>
        <v>#VALUE!</v>
      </c>
      <c r="J113" s="29" t="str">
        <f>IF(AND(A113&lt;=様式97_入院ベースアップ評価料!$V$84,様式97_入院ベースアップ評価料!$V$84&lt;'リスト（入院）'!B113),"該当","")</f>
        <v/>
      </c>
      <c r="K113" s="29" t="s">
        <v>1430</v>
      </c>
    </row>
    <row r="114" spans="1:11">
      <c r="A114" s="29">
        <v>110.5</v>
      </c>
      <c r="B114" s="29">
        <v>111.5</v>
      </c>
      <c r="C114" s="29" t="s">
        <v>1431</v>
      </c>
      <c r="D114" s="29">
        <v>111</v>
      </c>
      <c r="F114" s="29" t="e">
        <f>様式97_入院ベースアップ評価料!$I$84-A114</f>
        <v>#VALUE!</v>
      </c>
      <c r="G114" s="29" t="e">
        <f>様式97_入院ベースアップ評価料!$I$84-B114</f>
        <v>#VALUE!</v>
      </c>
      <c r="H114" s="29" t="e">
        <f t="shared" si="3"/>
        <v>#VALUE!</v>
      </c>
      <c r="I114" s="29" t="e">
        <f>IF(様式97_入院ベースアップ評価料!$I$84=B114,"",IF(H114&lt;=0,"該当",""))</f>
        <v>#VALUE!</v>
      </c>
      <c r="J114" s="29" t="str">
        <f>IF(AND(A114&lt;=様式97_入院ベースアップ評価料!$V$84,様式97_入院ベースアップ評価料!$V$84&lt;'リスト（入院）'!B114),"該当","")</f>
        <v/>
      </c>
      <c r="K114" s="29" t="s">
        <v>1431</v>
      </c>
    </row>
    <row r="115" spans="1:11">
      <c r="A115" s="29">
        <v>111.5</v>
      </c>
      <c r="B115" s="29">
        <v>112.5</v>
      </c>
      <c r="C115" s="29" t="s">
        <v>1432</v>
      </c>
      <c r="D115" s="29">
        <v>112</v>
      </c>
      <c r="F115" s="29" t="e">
        <f>様式97_入院ベースアップ評価料!$I$84-A115</f>
        <v>#VALUE!</v>
      </c>
      <c r="G115" s="29" t="e">
        <f>様式97_入院ベースアップ評価料!$I$84-B115</f>
        <v>#VALUE!</v>
      </c>
      <c r="H115" s="29" t="e">
        <f t="shared" si="3"/>
        <v>#VALUE!</v>
      </c>
      <c r="I115" s="29" t="e">
        <f>IF(様式97_入院ベースアップ評価料!$I$84=B115,"",IF(H115&lt;=0,"該当",""))</f>
        <v>#VALUE!</v>
      </c>
      <c r="J115" s="29" t="str">
        <f>IF(AND(A115&lt;=様式97_入院ベースアップ評価料!$V$84,様式97_入院ベースアップ評価料!$V$84&lt;'リスト（入院）'!B115),"該当","")</f>
        <v/>
      </c>
      <c r="K115" s="29" t="s">
        <v>1432</v>
      </c>
    </row>
    <row r="116" spans="1:11">
      <c r="A116" s="29">
        <v>112.5</v>
      </c>
      <c r="B116" s="29">
        <v>113.5</v>
      </c>
      <c r="C116" s="29" t="s">
        <v>1433</v>
      </c>
      <c r="D116" s="29">
        <v>113</v>
      </c>
      <c r="F116" s="29" t="e">
        <f>様式97_入院ベースアップ評価料!$I$84-A116</f>
        <v>#VALUE!</v>
      </c>
      <c r="G116" s="29" t="e">
        <f>様式97_入院ベースアップ評価料!$I$84-B116</f>
        <v>#VALUE!</v>
      </c>
      <c r="H116" s="29" t="e">
        <f t="shared" si="3"/>
        <v>#VALUE!</v>
      </c>
      <c r="I116" s="29" t="e">
        <f>IF(様式97_入院ベースアップ評価料!$I$84=B116,"",IF(H116&lt;=0,"該当",""))</f>
        <v>#VALUE!</v>
      </c>
      <c r="J116" s="29" t="str">
        <f>IF(AND(A116&lt;=様式97_入院ベースアップ評価料!$V$84,様式97_入院ベースアップ評価料!$V$84&lt;'リスト（入院）'!B116),"該当","")</f>
        <v/>
      </c>
      <c r="K116" s="29" t="s">
        <v>1433</v>
      </c>
    </row>
    <row r="117" spans="1:11">
      <c r="A117" s="29">
        <v>113.5</v>
      </c>
      <c r="B117" s="29">
        <v>114.5</v>
      </c>
      <c r="C117" s="29" t="s">
        <v>1434</v>
      </c>
      <c r="D117" s="29">
        <v>114</v>
      </c>
      <c r="F117" s="29" t="e">
        <f>様式97_入院ベースアップ評価料!$I$84-A117</f>
        <v>#VALUE!</v>
      </c>
      <c r="G117" s="29" t="e">
        <f>様式97_入院ベースアップ評価料!$I$84-B117</f>
        <v>#VALUE!</v>
      </c>
      <c r="H117" s="29" t="e">
        <f t="shared" si="3"/>
        <v>#VALUE!</v>
      </c>
      <c r="I117" s="29" t="e">
        <f>IF(様式97_入院ベースアップ評価料!$I$84=B117,"",IF(H117&lt;=0,"該当",""))</f>
        <v>#VALUE!</v>
      </c>
      <c r="J117" s="29" t="str">
        <f>IF(AND(A117&lt;=様式97_入院ベースアップ評価料!$V$84,様式97_入院ベースアップ評価料!$V$84&lt;'リスト（入院）'!B117),"該当","")</f>
        <v/>
      </c>
      <c r="K117" s="29" t="s">
        <v>1434</v>
      </c>
    </row>
    <row r="118" spans="1:11">
      <c r="A118" s="29">
        <v>114.5</v>
      </c>
      <c r="B118" s="29">
        <v>115.5</v>
      </c>
      <c r="C118" s="29" t="s">
        <v>1435</v>
      </c>
      <c r="D118" s="29">
        <v>115</v>
      </c>
      <c r="F118" s="29" t="e">
        <f>様式97_入院ベースアップ評価料!$I$84-A118</f>
        <v>#VALUE!</v>
      </c>
      <c r="G118" s="29" t="e">
        <f>様式97_入院ベースアップ評価料!$I$84-B118</f>
        <v>#VALUE!</v>
      </c>
      <c r="H118" s="29" t="e">
        <f t="shared" si="3"/>
        <v>#VALUE!</v>
      </c>
      <c r="I118" s="29" t="e">
        <f>IF(様式97_入院ベースアップ評価料!$I$84=B118,"",IF(H118&lt;=0,"該当",""))</f>
        <v>#VALUE!</v>
      </c>
      <c r="J118" s="29" t="str">
        <f>IF(AND(A118&lt;=様式97_入院ベースアップ評価料!$V$84,様式97_入院ベースアップ評価料!$V$84&lt;'リスト（入院）'!B118),"該当","")</f>
        <v/>
      </c>
      <c r="K118" s="29" t="s">
        <v>1435</v>
      </c>
    </row>
    <row r="119" spans="1:11">
      <c r="A119" s="29">
        <v>115.5</v>
      </c>
      <c r="B119" s="29">
        <v>116.5</v>
      </c>
      <c r="C119" s="29" t="s">
        <v>1436</v>
      </c>
      <c r="D119" s="29">
        <v>116</v>
      </c>
      <c r="F119" s="29" t="e">
        <f>様式97_入院ベースアップ評価料!$I$84-A119</f>
        <v>#VALUE!</v>
      </c>
      <c r="G119" s="29" t="e">
        <f>様式97_入院ベースアップ評価料!$I$84-B119</f>
        <v>#VALUE!</v>
      </c>
      <c r="H119" s="29" t="e">
        <f t="shared" si="3"/>
        <v>#VALUE!</v>
      </c>
      <c r="I119" s="29" t="e">
        <f>IF(様式97_入院ベースアップ評価料!$I$84=B119,"",IF(H119&lt;=0,"該当",""))</f>
        <v>#VALUE!</v>
      </c>
      <c r="J119" s="29" t="str">
        <f>IF(AND(A119&lt;=様式97_入院ベースアップ評価料!$V$84,様式97_入院ベースアップ評価料!$V$84&lt;'リスト（入院）'!B119),"該当","")</f>
        <v/>
      </c>
      <c r="K119" s="29" t="s">
        <v>1436</v>
      </c>
    </row>
    <row r="120" spans="1:11">
      <c r="A120" s="29">
        <v>116.5</v>
      </c>
      <c r="B120" s="29">
        <v>117.5</v>
      </c>
      <c r="C120" s="29" t="s">
        <v>1437</v>
      </c>
      <c r="D120" s="29">
        <v>117</v>
      </c>
      <c r="F120" s="29" t="e">
        <f>様式97_入院ベースアップ評価料!$I$84-A120</f>
        <v>#VALUE!</v>
      </c>
      <c r="G120" s="29" t="e">
        <f>様式97_入院ベースアップ評価料!$I$84-B120</f>
        <v>#VALUE!</v>
      </c>
      <c r="H120" s="29" t="e">
        <f t="shared" si="3"/>
        <v>#VALUE!</v>
      </c>
      <c r="I120" s="29" t="e">
        <f>IF(様式97_入院ベースアップ評価料!$I$84=B120,"",IF(H120&lt;=0,"該当",""))</f>
        <v>#VALUE!</v>
      </c>
      <c r="J120" s="29" t="str">
        <f>IF(AND(A120&lt;=様式97_入院ベースアップ評価料!$V$84,様式97_入院ベースアップ評価料!$V$84&lt;'リスト（入院）'!B120),"該当","")</f>
        <v/>
      </c>
      <c r="K120" s="29" t="s">
        <v>1437</v>
      </c>
    </row>
    <row r="121" spans="1:11">
      <c r="A121" s="29">
        <v>117.5</v>
      </c>
      <c r="B121" s="29">
        <v>118.5</v>
      </c>
      <c r="C121" s="29" t="s">
        <v>1438</v>
      </c>
      <c r="D121" s="29">
        <v>118</v>
      </c>
      <c r="F121" s="29" t="e">
        <f>様式97_入院ベースアップ評価料!$I$84-A121</f>
        <v>#VALUE!</v>
      </c>
      <c r="G121" s="29" t="e">
        <f>様式97_入院ベースアップ評価料!$I$84-B121</f>
        <v>#VALUE!</v>
      </c>
      <c r="H121" s="29" t="e">
        <f t="shared" si="3"/>
        <v>#VALUE!</v>
      </c>
      <c r="I121" s="29" t="e">
        <f>IF(様式97_入院ベースアップ評価料!$I$84=B121,"",IF(H121&lt;=0,"該当",""))</f>
        <v>#VALUE!</v>
      </c>
      <c r="J121" s="29" t="str">
        <f>IF(AND(A121&lt;=様式97_入院ベースアップ評価料!$V$84,様式97_入院ベースアップ評価料!$V$84&lt;'リスト（入院）'!B121),"該当","")</f>
        <v/>
      </c>
      <c r="K121" s="29" t="s">
        <v>1438</v>
      </c>
    </row>
    <row r="122" spans="1:11">
      <c r="A122" s="29">
        <v>118.5</v>
      </c>
      <c r="B122" s="29">
        <v>119.5</v>
      </c>
      <c r="C122" s="29" t="s">
        <v>1439</v>
      </c>
      <c r="D122" s="29">
        <v>119</v>
      </c>
      <c r="F122" s="29" t="e">
        <f>様式97_入院ベースアップ評価料!$I$84-A122</f>
        <v>#VALUE!</v>
      </c>
      <c r="G122" s="29" t="e">
        <f>様式97_入院ベースアップ評価料!$I$84-B122</f>
        <v>#VALUE!</v>
      </c>
      <c r="H122" s="29" t="e">
        <f t="shared" si="3"/>
        <v>#VALUE!</v>
      </c>
      <c r="I122" s="29" t="e">
        <f>IF(様式97_入院ベースアップ評価料!$I$84=B122,"",IF(H122&lt;=0,"該当",""))</f>
        <v>#VALUE!</v>
      </c>
      <c r="J122" s="29" t="str">
        <f>IF(AND(A122&lt;=様式97_入院ベースアップ評価料!$V$84,様式97_入院ベースアップ評価料!$V$84&lt;'リスト（入院）'!B122),"該当","")</f>
        <v/>
      </c>
      <c r="K122" s="29" t="s">
        <v>1439</v>
      </c>
    </row>
    <row r="123" spans="1:11">
      <c r="A123" s="29">
        <v>119.5</v>
      </c>
      <c r="B123" s="29">
        <v>120.5</v>
      </c>
      <c r="C123" s="29" t="s">
        <v>1440</v>
      </c>
      <c r="D123" s="29">
        <v>120</v>
      </c>
      <c r="F123" s="29" t="e">
        <f>様式97_入院ベースアップ評価料!$I$84-A123</f>
        <v>#VALUE!</v>
      </c>
      <c r="G123" s="29" t="e">
        <f>様式97_入院ベースアップ評価料!$I$84-B123</f>
        <v>#VALUE!</v>
      </c>
      <c r="H123" s="29" t="e">
        <f t="shared" si="3"/>
        <v>#VALUE!</v>
      </c>
      <c r="I123" s="29" t="e">
        <f>IF(様式97_入院ベースアップ評価料!$I$84=B123,"",IF(H123&lt;=0,"該当",""))</f>
        <v>#VALUE!</v>
      </c>
      <c r="J123" s="29" t="str">
        <f>IF(AND(A123&lt;=様式97_入院ベースアップ評価料!$V$84,様式97_入院ベースアップ評価料!$V$84&lt;'リスト（入院）'!B123),"該当","")</f>
        <v/>
      </c>
      <c r="K123" s="29" t="s">
        <v>1440</v>
      </c>
    </row>
    <row r="124" spans="1:11">
      <c r="A124" s="29">
        <v>120.5</v>
      </c>
      <c r="B124" s="29">
        <v>121.5</v>
      </c>
      <c r="C124" s="29" t="s">
        <v>1441</v>
      </c>
      <c r="D124" s="29">
        <v>121</v>
      </c>
      <c r="F124" s="29" t="e">
        <f>様式97_入院ベースアップ評価料!$I$84-A124</f>
        <v>#VALUE!</v>
      </c>
      <c r="G124" s="29" t="e">
        <f>様式97_入院ベースアップ評価料!$I$84-B124</f>
        <v>#VALUE!</v>
      </c>
      <c r="H124" s="29" t="e">
        <f t="shared" si="3"/>
        <v>#VALUE!</v>
      </c>
      <c r="I124" s="29" t="e">
        <f>IF(様式97_入院ベースアップ評価料!$I$84=B124,"",IF(H124&lt;=0,"該当",""))</f>
        <v>#VALUE!</v>
      </c>
      <c r="J124" s="29" t="str">
        <f>IF(AND(A124&lt;=様式97_入院ベースアップ評価料!$V$84,様式97_入院ベースアップ評価料!$V$84&lt;'リスト（入院）'!B124),"該当","")</f>
        <v/>
      </c>
      <c r="K124" s="29" t="s">
        <v>1441</v>
      </c>
    </row>
    <row r="125" spans="1:11">
      <c r="A125" s="29">
        <v>121.5</v>
      </c>
      <c r="B125" s="29">
        <v>122.5</v>
      </c>
      <c r="C125" s="29" t="s">
        <v>1442</v>
      </c>
      <c r="D125" s="29">
        <v>122</v>
      </c>
      <c r="F125" s="29" t="e">
        <f>様式97_入院ベースアップ評価料!$I$84-A125</f>
        <v>#VALUE!</v>
      </c>
      <c r="G125" s="29" t="e">
        <f>様式97_入院ベースアップ評価料!$I$84-B125</f>
        <v>#VALUE!</v>
      </c>
      <c r="H125" s="29" t="e">
        <f t="shared" si="3"/>
        <v>#VALUE!</v>
      </c>
      <c r="I125" s="29" t="e">
        <f>IF(様式97_入院ベースアップ評価料!$I$84=B125,"",IF(H125&lt;=0,"該当",""))</f>
        <v>#VALUE!</v>
      </c>
      <c r="J125" s="29" t="str">
        <f>IF(AND(A125&lt;=様式97_入院ベースアップ評価料!$V$84,様式97_入院ベースアップ評価料!$V$84&lt;'リスト（入院）'!B125),"該当","")</f>
        <v/>
      </c>
      <c r="K125" s="29" t="s">
        <v>1442</v>
      </c>
    </row>
    <row r="126" spans="1:11">
      <c r="A126" s="29">
        <v>122.5</v>
      </c>
      <c r="B126" s="29">
        <v>123.5</v>
      </c>
      <c r="C126" s="29" t="s">
        <v>1443</v>
      </c>
      <c r="D126" s="29">
        <v>123</v>
      </c>
      <c r="F126" s="29" t="e">
        <f>様式97_入院ベースアップ評価料!$I$84-A126</f>
        <v>#VALUE!</v>
      </c>
      <c r="G126" s="29" t="e">
        <f>様式97_入院ベースアップ評価料!$I$84-B126</f>
        <v>#VALUE!</v>
      </c>
      <c r="H126" s="29" t="e">
        <f t="shared" si="3"/>
        <v>#VALUE!</v>
      </c>
      <c r="I126" s="29" t="e">
        <f>IF(様式97_入院ベースアップ評価料!$I$84=B126,"",IF(H126&lt;=0,"該当",""))</f>
        <v>#VALUE!</v>
      </c>
      <c r="J126" s="29" t="str">
        <f>IF(AND(A126&lt;=様式97_入院ベースアップ評価料!$V$84,様式97_入院ベースアップ評価料!$V$84&lt;'リスト（入院）'!B126),"該当","")</f>
        <v/>
      </c>
      <c r="K126" s="29" t="s">
        <v>1443</v>
      </c>
    </row>
    <row r="127" spans="1:11">
      <c r="A127" s="29">
        <v>123.5</v>
      </c>
      <c r="B127" s="29">
        <v>124.5</v>
      </c>
      <c r="C127" s="29" t="s">
        <v>1444</v>
      </c>
      <c r="D127" s="29">
        <v>124</v>
      </c>
      <c r="F127" s="29" t="e">
        <f>様式97_入院ベースアップ評価料!$I$84-A127</f>
        <v>#VALUE!</v>
      </c>
      <c r="G127" s="29" t="e">
        <f>様式97_入院ベースアップ評価料!$I$84-B127</f>
        <v>#VALUE!</v>
      </c>
      <c r="H127" s="29" t="e">
        <f t="shared" si="3"/>
        <v>#VALUE!</v>
      </c>
      <c r="I127" s="29" t="e">
        <f>IF(様式97_入院ベースアップ評価料!$I$84=B127,"",IF(H127&lt;=0,"該当",""))</f>
        <v>#VALUE!</v>
      </c>
      <c r="J127" s="29" t="str">
        <f>IF(AND(A127&lt;=様式97_入院ベースアップ評価料!$V$84,様式97_入院ベースアップ評価料!$V$84&lt;'リスト（入院）'!B127),"該当","")</f>
        <v/>
      </c>
      <c r="K127" s="29" t="s">
        <v>1444</v>
      </c>
    </row>
    <row r="128" spans="1:11">
      <c r="A128" s="29">
        <v>124.5</v>
      </c>
      <c r="B128" s="29">
        <v>125.5</v>
      </c>
      <c r="C128" s="29" t="s">
        <v>1445</v>
      </c>
      <c r="D128" s="29">
        <v>125</v>
      </c>
      <c r="F128" s="29" t="e">
        <f>様式97_入院ベースアップ評価料!$I$84-A128</f>
        <v>#VALUE!</v>
      </c>
      <c r="G128" s="29" t="e">
        <f>様式97_入院ベースアップ評価料!$I$84-B128</f>
        <v>#VALUE!</v>
      </c>
      <c r="H128" s="29" t="e">
        <f t="shared" si="3"/>
        <v>#VALUE!</v>
      </c>
      <c r="I128" s="29" t="e">
        <f>IF(様式97_入院ベースアップ評価料!$I$84=B128,"",IF(H128&lt;=0,"該当",""))</f>
        <v>#VALUE!</v>
      </c>
      <c r="J128" s="29" t="str">
        <f>IF(AND(A128&lt;=様式97_入院ベースアップ評価料!$V$84,様式97_入院ベースアップ評価料!$V$84&lt;'リスト（入院）'!B128),"該当","")</f>
        <v/>
      </c>
      <c r="K128" s="29" t="s">
        <v>1445</v>
      </c>
    </row>
    <row r="129" spans="1:11">
      <c r="A129" s="29">
        <v>125.5</v>
      </c>
      <c r="B129" s="29">
        <v>126.5</v>
      </c>
      <c r="C129" s="29" t="s">
        <v>1446</v>
      </c>
      <c r="D129" s="29">
        <v>126</v>
      </c>
      <c r="F129" s="29" t="e">
        <f>様式97_入院ベースアップ評価料!$I$84-A129</f>
        <v>#VALUE!</v>
      </c>
      <c r="G129" s="29" t="e">
        <f>様式97_入院ベースアップ評価料!$I$84-B129</f>
        <v>#VALUE!</v>
      </c>
      <c r="H129" s="29" t="e">
        <f t="shared" si="3"/>
        <v>#VALUE!</v>
      </c>
      <c r="I129" s="29" t="e">
        <f>IF(様式97_入院ベースアップ評価料!$I$84=B129,"",IF(H129&lt;=0,"該当",""))</f>
        <v>#VALUE!</v>
      </c>
      <c r="J129" s="29" t="str">
        <f>IF(AND(A129&lt;=様式97_入院ベースアップ評価料!$V$84,様式97_入院ベースアップ評価料!$V$84&lt;'リスト（入院）'!B129),"該当","")</f>
        <v/>
      </c>
      <c r="K129" s="29" t="s">
        <v>1446</v>
      </c>
    </row>
    <row r="130" spans="1:11">
      <c r="A130" s="29">
        <v>126.5</v>
      </c>
      <c r="B130" s="29">
        <v>127.5</v>
      </c>
      <c r="C130" s="29" t="s">
        <v>1447</v>
      </c>
      <c r="D130" s="29">
        <v>127</v>
      </c>
      <c r="F130" s="29" t="e">
        <f>様式97_入院ベースアップ評価料!$I$84-A130</f>
        <v>#VALUE!</v>
      </c>
      <c r="G130" s="29" t="e">
        <f>様式97_入院ベースアップ評価料!$I$84-B130</f>
        <v>#VALUE!</v>
      </c>
      <c r="H130" s="29" t="e">
        <f t="shared" si="3"/>
        <v>#VALUE!</v>
      </c>
      <c r="I130" s="29" t="e">
        <f>IF(様式97_入院ベースアップ評価料!$I$84=B130,"",IF(H130&lt;=0,"該当",""))</f>
        <v>#VALUE!</v>
      </c>
      <c r="J130" s="29" t="str">
        <f>IF(AND(A130&lt;=様式97_入院ベースアップ評価料!$V$84,様式97_入院ベースアップ評価料!$V$84&lt;'リスト（入院）'!B130),"該当","")</f>
        <v/>
      </c>
      <c r="K130" s="29" t="s">
        <v>1447</v>
      </c>
    </row>
    <row r="131" spans="1:11">
      <c r="A131" s="29">
        <v>127.5</v>
      </c>
      <c r="B131" s="29">
        <v>128.5</v>
      </c>
      <c r="C131" s="29" t="s">
        <v>1448</v>
      </c>
      <c r="D131" s="29">
        <v>128</v>
      </c>
      <c r="F131" s="29" t="e">
        <f>様式97_入院ベースアップ評価料!$I$84-A131</f>
        <v>#VALUE!</v>
      </c>
      <c r="G131" s="29" t="e">
        <f>様式97_入院ベースアップ評価料!$I$84-B131</f>
        <v>#VALUE!</v>
      </c>
      <c r="H131" s="29" t="e">
        <f t="shared" si="3"/>
        <v>#VALUE!</v>
      </c>
      <c r="I131" s="29" t="e">
        <f>IF(様式97_入院ベースアップ評価料!$I$84=B131,"",IF(H131&lt;=0,"該当",""))</f>
        <v>#VALUE!</v>
      </c>
      <c r="J131" s="29" t="str">
        <f>IF(AND(A131&lt;=様式97_入院ベースアップ評価料!$V$84,様式97_入院ベースアップ評価料!$V$84&lt;'リスト（入院）'!B131),"該当","")</f>
        <v/>
      </c>
      <c r="K131" s="29" t="s">
        <v>1448</v>
      </c>
    </row>
    <row r="132" spans="1:11">
      <c r="A132" s="29">
        <v>128.5</v>
      </c>
      <c r="B132" s="29">
        <v>129.5</v>
      </c>
      <c r="C132" s="29" t="s">
        <v>1449</v>
      </c>
      <c r="D132" s="29">
        <v>129</v>
      </c>
      <c r="F132" s="29" t="e">
        <f>様式97_入院ベースアップ評価料!$I$84-A132</f>
        <v>#VALUE!</v>
      </c>
      <c r="G132" s="29" t="e">
        <f>様式97_入院ベースアップ評価料!$I$84-B132</f>
        <v>#VALUE!</v>
      </c>
      <c r="H132" s="29" t="e">
        <f t="shared" ref="H132:H153" si="4">F132*G132</f>
        <v>#VALUE!</v>
      </c>
      <c r="I132" s="29" t="e">
        <f>IF(様式97_入院ベースアップ評価料!$I$84=B132,"",IF(H132&lt;=0,"該当",""))</f>
        <v>#VALUE!</v>
      </c>
      <c r="J132" s="29" t="str">
        <f>IF(AND(A132&lt;=様式97_入院ベースアップ評価料!$V$84,様式97_入院ベースアップ評価料!$V$84&lt;'リスト（入院）'!B132),"該当","")</f>
        <v/>
      </c>
      <c r="K132" s="29" t="s">
        <v>1449</v>
      </c>
    </row>
    <row r="133" spans="1:11">
      <c r="A133" s="29">
        <v>129.5</v>
      </c>
      <c r="B133" s="29">
        <v>130.5</v>
      </c>
      <c r="C133" s="29" t="s">
        <v>1450</v>
      </c>
      <c r="D133" s="29">
        <v>130</v>
      </c>
      <c r="F133" s="29" t="e">
        <f>様式97_入院ベースアップ評価料!$I$84-A133</f>
        <v>#VALUE!</v>
      </c>
      <c r="G133" s="29" t="e">
        <f>様式97_入院ベースアップ評価料!$I$84-B133</f>
        <v>#VALUE!</v>
      </c>
      <c r="H133" s="29" t="e">
        <f t="shared" si="4"/>
        <v>#VALUE!</v>
      </c>
      <c r="I133" s="29" t="e">
        <f>IF(様式97_入院ベースアップ評価料!$I$84=B133,"",IF(H133&lt;=0,"該当",""))</f>
        <v>#VALUE!</v>
      </c>
      <c r="J133" s="29" t="str">
        <f>IF(AND(A133&lt;=様式97_入院ベースアップ評価料!$V$84,様式97_入院ベースアップ評価料!$V$84&lt;'リスト（入院）'!B133),"該当","")</f>
        <v/>
      </c>
      <c r="K133" s="29" t="s">
        <v>1450</v>
      </c>
    </row>
    <row r="134" spans="1:11">
      <c r="A134" s="29">
        <v>130.5</v>
      </c>
      <c r="B134" s="29">
        <v>131.5</v>
      </c>
      <c r="C134" s="29" t="s">
        <v>1451</v>
      </c>
      <c r="D134" s="29">
        <v>131</v>
      </c>
      <c r="F134" s="29" t="e">
        <f>様式97_入院ベースアップ評価料!$I$84-A134</f>
        <v>#VALUE!</v>
      </c>
      <c r="G134" s="29" t="e">
        <f>様式97_入院ベースアップ評価料!$I$84-B134</f>
        <v>#VALUE!</v>
      </c>
      <c r="H134" s="29" t="e">
        <f t="shared" si="4"/>
        <v>#VALUE!</v>
      </c>
      <c r="I134" s="29" t="e">
        <f>IF(様式97_入院ベースアップ評価料!$I$84=B134,"",IF(H134&lt;=0,"該当",""))</f>
        <v>#VALUE!</v>
      </c>
      <c r="J134" s="29" t="str">
        <f>IF(AND(A134&lt;=様式97_入院ベースアップ評価料!$V$84,様式97_入院ベースアップ評価料!$V$84&lt;'リスト（入院）'!B134),"該当","")</f>
        <v/>
      </c>
      <c r="K134" s="29" t="s">
        <v>1451</v>
      </c>
    </row>
    <row r="135" spans="1:11">
      <c r="A135" s="29">
        <v>131.5</v>
      </c>
      <c r="B135" s="29">
        <v>132.5</v>
      </c>
      <c r="C135" s="29" t="s">
        <v>1452</v>
      </c>
      <c r="D135" s="29">
        <v>132</v>
      </c>
      <c r="F135" s="29" t="e">
        <f>様式97_入院ベースアップ評価料!$I$84-A135</f>
        <v>#VALUE!</v>
      </c>
      <c r="G135" s="29" t="e">
        <f>様式97_入院ベースアップ評価料!$I$84-B135</f>
        <v>#VALUE!</v>
      </c>
      <c r="H135" s="29" t="e">
        <f t="shared" si="4"/>
        <v>#VALUE!</v>
      </c>
      <c r="I135" s="29" t="e">
        <f>IF(様式97_入院ベースアップ評価料!$I$84=B135,"",IF(H135&lt;=0,"該当",""))</f>
        <v>#VALUE!</v>
      </c>
      <c r="J135" s="29" t="str">
        <f>IF(AND(A135&lt;=様式97_入院ベースアップ評価料!$V$84,様式97_入院ベースアップ評価料!$V$84&lt;'リスト（入院）'!B135),"該当","")</f>
        <v/>
      </c>
      <c r="K135" s="29" t="s">
        <v>1452</v>
      </c>
    </row>
    <row r="136" spans="1:11">
      <c r="A136" s="29">
        <v>132.5</v>
      </c>
      <c r="B136" s="29">
        <v>133.5</v>
      </c>
      <c r="C136" s="29" t="s">
        <v>1453</v>
      </c>
      <c r="D136" s="29">
        <v>133</v>
      </c>
      <c r="F136" s="29" t="e">
        <f>様式97_入院ベースアップ評価料!$I$84-A136</f>
        <v>#VALUE!</v>
      </c>
      <c r="G136" s="29" t="e">
        <f>様式97_入院ベースアップ評価料!$I$84-B136</f>
        <v>#VALUE!</v>
      </c>
      <c r="H136" s="29" t="e">
        <f t="shared" si="4"/>
        <v>#VALUE!</v>
      </c>
      <c r="I136" s="29" t="e">
        <f>IF(様式97_入院ベースアップ評価料!$I$84=B136,"",IF(H136&lt;=0,"該当",""))</f>
        <v>#VALUE!</v>
      </c>
      <c r="J136" s="29" t="str">
        <f>IF(AND(A136&lt;=様式97_入院ベースアップ評価料!$V$84,様式97_入院ベースアップ評価料!$V$84&lt;'リスト（入院）'!B136),"該当","")</f>
        <v/>
      </c>
      <c r="K136" s="29" t="s">
        <v>1453</v>
      </c>
    </row>
    <row r="137" spans="1:11">
      <c r="A137" s="29">
        <v>133.5</v>
      </c>
      <c r="B137" s="29">
        <v>134.5</v>
      </c>
      <c r="C137" s="29" t="s">
        <v>1454</v>
      </c>
      <c r="D137" s="29">
        <v>134</v>
      </c>
      <c r="F137" s="29" t="e">
        <f>様式97_入院ベースアップ評価料!$I$84-A137</f>
        <v>#VALUE!</v>
      </c>
      <c r="G137" s="29" t="e">
        <f>様式97_入院ベースアップ評価料!$I$84-B137</f>
        <v>#VALUE!</v>
      </c>
      <c r="H137" s="29" t="e">
        <f t="shared" si="4"/>
        <v>#VALUE!</v>
      </c>
      <c r="I137" s="29" t="e">
        <f>IF(様式97_入院ベースアップ評価料!$I$84=B137,"",IF(H137&lt;=0,"該当",""))</f>
        <v>#VALUE!</v>
      </c>
      <c r="J137" s="29" t="str">
        <f>IF(AND(A137&lt;=様式97_入院ベースアップ評価料!$V$84,様式97_入院ベースアップ評価料!$V$84&lt;'リスト（入院）'!B137),"該当","")</f>
        <v/>
      </c>
      <c r="K137" s="29" t="s">
        <v>1454</v>
      </c>
    </row>
    <row r="138" spans="1:11">
      <c r="A138" s="29">
        <v>134.5</v>
      </c>
      <c r="B138" s="29">
        <v>135.5</v>
      </c>
      <c r="C138" s="29" t="s">
        <v>1455</v>
      </c>
      <c r="D138" s="29">
        <v>135</v>
      </c>
      <c r="F138" s="29" t="e">
        <f>様式97_入院ベースアップ評価料!$I$84-A138</f>
        <v>#VALUE!</v>
      </c>
      <c r="G138" s="29" t="e">
        <f>様式97_入院ベースアップ評価料!$I$84-B138</f>
        <v>#VALUE!</v>
      </c>
      <c r="H138" s="29" t="e">
        <f t="shared" si="4"/>
        <v>#VALUE!</v>
      </c>
      <c r="I138" s="29" t="e">
        <f>IF(様式97_入院ベースアップ評価料!$I$84=B138,"",IF(H138&lt;=0,"該当",""))</f>
        <v>#VALUE!</v>
      </c>
      <c r="J138" s="29" t="str">
        <f>IF(AND(A138&lt;=様式97_入院ベースアップ評価料!$V$84,様式97_入院ベースアップ評価料!$V$84&lt;'リスト（入院）'!B138),"該当","")</f>
        <v/>
      </c>
      <c r="K138" s="29" t="s">
        <v>1455</v>
      </c>
    </row>
    <row r="139" spans="1:11">
      <c r="A139" s="29">
        <v>135.5</v>
      </c>
      <c r="B139" s="29">
        <v>136.5</v>
      </c>
      <c r="C139" s="29" t="s">
        <v>1456</v>
      </c>
      <c r="D139" s="29">
        <v>136</v>
      </c>
      <c r="F139" s="29" t="e">
        <f>様式97_入院ベースアップ評価料!$I$84-A139</f>
        <v>#VALUE!</v>
      </c>
      <c r="G139" s="29" t="e">
        <f>様式97_入院ベースアップ評価料!$I$84-B139</f>
        <v>#VALUE!</v>
      </c>
      <c r="H139" s="29" t="e">
        <f t="shared" si="4"/>
        <v>#VALUE!</v>
      </c>
      <c r="I139" s="29" t="e">
        <f>IF(様式97_入院ベースアップ評価料!$I$84=B139,"",IF(H139&lt;=0,"該当",""))</f>
        <v>#VALUE!</v>
      </c>
      <c r="J139" s="29" t="str">
        <f>IF(AND(A139&lt;=様式97_入院ベースアップ評価料!$V$84,様式97_入院ベースアップ評価料!$V$84&lt;'リスト（入院）'!B139),"該当","")</f>
        <v/>
      </c>
      <c r="K139" s="29" t="s">
        <v>1456</v>
      </c>
    </row>
    <row r="140" spans="1:11">
      <c r="A140" s="29">
        <v>136.5</v>
      </c>
      <c r="B140" s="29">
        <v>137.5</v>
      </c>
      <c r="C140" s="29" t="s">
        <v>1457</v>
      </c>
      <c r="D140" s="29">
        <v>137</v>
      </c>
      <c r="F140" s="29" t="e">
        <f>様式97_入院ベースアップ評価料!$I$84-A140</f>
        <v>#VALUE!</v>
      </c>
      <c r="G140" s="29" t="e">
        <f>様式97_入院ベースアップ評価料!$I$84-B140</f>
        <v>#VALUE!</v>
      </c>
      <c r="H140" s="29" t="e">
        <f t="shared" si="4"/>
        <v>#VALUE!</v>
      </c>
      <c r="I140" s="29" t="e">
        <f>IF(様式97_入院ベースアップ評価料!$I$84=B140,"",IF(H140&lt;=0,"該当",""))</f>
        <v>#VALUE!</v>
      </c>
      <c r="J140" s="29" t="str">
        <f>IF(AND(A140&lt;=様式97_入院ベースアップ評価料!$V$84,様式97_入院ベースアップ評価料!$V$84&lt;'リスト（入院）'!B140),"該当","")</f>
        <v/>
      </c>
      <c r="K140" s="29" t="s">
        <v>1457</v>
      </c>
    </row>
    <row r="141" spans="1:11">
      <c r="A141" s="29">
        <v>137.5</v>
      </c>
      <c r="B141" s="29">
        <v>138.5</v>
      </c>
      <c r="C141" s="29" t="s">
        <v>1458</v>
      </c>
      <c r="D141" s="29">
        <v>138</v>
      </c>
      <c r="F141" s="29" t="e">
        <f>様式97_入院ベースアップ評価料!$I$84-A141</f>
        <v>#VALUE!</v>
      </c>
      <c r="G141" s="29" t="e">
        <f>様式97_入院ベースアップ評価料!$I$84-B141</f>
        <v>#VALUE!</v>
      </c>
      <c r="H141" s="29" t="e">
        <f t="shared" si="4"/>
        <v>#VALUE!</v>
      </c>
      <c r="I141" s="29" t="e">
        <f>IF(様式97_入院ベースアップ評価料!$I$84=B141,"",IF(H141&lt;=0,"該当",""))</f>
        <v>#VALUE!</v>
      </c>
      <c r="J141" s="29" t="str">
        <f>IF(AND(A141&lt;=様式97_入院ベースアップ評価料!$V$84,様式97_入院ベースアップ評価料!$V$84&lt;'リスト（入院）'!B141),"該当","")</f>
        <v/>
      </c>
      <c r="K141" s="29" t="s">
        <v>1458</v>
      </c>
    </row>
    <row r="142" spans="1:11">
      <c r="A142" s="29">
        <v>138.5</v>
      </c>
      <c r="B142" s="29">
        <v>139.5</v>
      </c>
      <c r="C142" s="29" t="s">
        <v>1459</v>
      </c>
      <c r="D142" s="29">
        <v>139</v>
      </c>
      <c r="F142" s="29" t="e">
        <f>様式97_入院ベースアップ評価料!$I$84-A142</f>
        <v>#VALUE!</v>
      </c>
      <c r="G142" s="29" t="e">
        <f>様式97_入院ベースアップ評価料!$I$84-B142</f>
        <v>#VALUE!</v>
      </c>
      <c r="H142" s="29" t="e">
        <f t="shared" si="4"/>
        <v>#VALUE!</v>
      </c>
      <c r="I142" s="29" t="e">
        <f>IF(様式97_入院ベースアップ評価料!$I$84=B142,"",IF(H142&lt;=0,"該当",""))</f>
        <v>#VALUE!</v>
      </c>
      <c r="J142" s="29" t="str">
        <f>IF(AND(A142&lt;=様式97_入院ベースアップ評価料!$V$84,様式97_入院ベースアップ評価料!$V$84&lt;'リスト（入院）'!B142),"該当","")</f>
        <v/>
      </c>
      <c r="K142" s="29" t="s">
        <v>1459</v>
      </c>
    </row>
    <row r="143" spans="1:11">
      <c r="A143" s="29">
        <v>139.5</v>
      </c>
      <c r="B143" s="29">
        <v>140.5</v>
      </c>
      <c r="C143" s="29" t="s">
        <v>1460</v>
      </c>
      <c r="D143" s="29">
        <v>140</v>
      </c>
      <c r="F143" s="29" t="e">
        <f>様式97_入院ベースアップ評価料!$I$84-A143</f>
        <v>#VALUE!</v>
      </c>
      <c r="G143" s="29" t="e">
        <f>様式97_入院ベースアップ評価料!$I$84-B143</f>
        <v>#VALUE!</v>
      </c>
      <c r="H143" s="29" t="e">
        <f t="shared" si="4"/>
        <v>#VALUE!</v>
      </c>
      <c r="I143" s="29" t="e">
        <f>IF(様式97_入院ベースアップ評価料!$I$84=B143,"",IF(H143&lt;=0,"該当",""))</f>
        <v>#VALUE!</v>
      </c>
      <c r="J143" s="29" t="str">
        <f>IF(AND(A143&lt;=様式97_入院ベースアップ評価料!$V$84,様式97_入院ベースアップ評価料!$V$84&lt;'リスト（入院）'!B143),"該当","")</f>
        <v/>
      </c>
      <c r="K143" s="29" t="s">
        <v>1460</v>
      </c>
    </row>
    <row r="144" spans="1:11">
      <c r="A144" s="29">
        <v>140.5</v>
      </c>
      <c r="B144" s="29">
        <v>141.5</v>
      </c>
      <c r="C144" s="29" t="s">
        <v>1461</v>
      </c>
      <c r="D144" s="29">
        <v>141</v>
      </c>
      <c r="F144" s="29" t="e">
        <f>様式97_入院ベースアップ評価料!$I$84-A144</f>
        <v>#VALUE!</v>
      </c>
      <c r="G144" s="29" t="e">
        <f>様式97_入院ベースアップ評価料!$I$84-B144</f>
        <v>#VALUE!</v>
      </c>
      <c r="H144" s="29" t="e">
        <f t="shared" si="4"/>
        <v>#VALUE!</v>
      </c>
      <c r="I144" s="29" t="e">
        <f>IF(様式97_入院ベースアップ評価料!$I$84=B144,"",IF(H144&lt;=0,"該当",""))</f>
        <v>#VALUE!</v>
      </c>
      <c r="J144" s="29" t="str">
        <f>IF(AND(A144&lt;=様式97_入院ベースアップ評価料!$V$84,様式97_入院ベースアップ評価料!$V$84&lt;'リスト（入院）'!B144),"該当","")</f>
        <v/>
      </c>
      <c r="K144" s="29" t="s">
        <v>1461</v>
      </c>
    </row>
    <row r="145" spans="1:11">
      <c r="A145" s="29">
        <v>141.5</v>
      </c>
      <c r="B145" s="29">
        <v>142.5</v>
      </c>
      <c r="C145" s="29" t="s">
        <v>1462</v>
      </c>
      <c r="D145" s="29">
        <v>142</v>
      </c>
      <c r="F145" s="29" t="e">
        <f>様式97_入院ベースアップ評価料!$I$84-A145</f>
        <v>#VALUE!</v>
      </c>
      <c r="G145" s="29" t="e">
        <f>様式97_入院ベースアップ評価料!$I$84-B145</f>
        <v>#VALUE!</v>
      </c>
      <c r="H145" s="29" t="e">
        <f t="shared" si="4"/>
        <v>#VALUE!</v>
      </c>
      <c r="I145" s="29" t="e">
        <f>IF(様式97_入院ベースアップ評価料!$I$84=B145,"",IF(H145&lt;=0,"該当",""))</f>
        <v>#VALUE!</v>
      </c>
      <c r="J145" s="29" t="str">
        <f>IF(AND(A145&lt;=様式97_入院ベースアップ評価料!$V$84,様式97_入院ベースアップ評価料!$V$84&lt;'リスト（入院）'!B145),"該当","")</f>
        <v/>
      </c>
      <c r="K145" s="29" t="s">
        <v>1462</v>
      </c>
    </row>
    <row r="146" spans="1:11">
      <c r="A146" s="29">
        <v>142.5</v>
      </c>
      <c r="B146" s="29">
        <v>143.5</v>
      </c>
      <c r="C146" s="29" t="s">
        <v>1463</v>
      </c>
      <c r="D146" s="29">
        <v>143</v>
      </c>
      <c r="F146" s="29" t="e">
        <f>様式97_入院ベースアップ評価料!$I$84-A146</f>
        <v>#VALUE!</v>
      </c>
      <c r="G146" s="29" t="e">
        <f>様式97_入院ベースアップ評価料!$I$84-B146</f>
        <v>#VALUE!</v>
      </c>
      <c r="H146" s="29" t="e">
        <f t="shared" si="4"/>
        <v>#VALUE!</v>
      </c>
      <c r="I146" s="29" t="e">
        <f>IF(様式97_入院ベースアップ評価料!$I$84=B146,"",IF(H146&lt;=0,"該当",""))</f>
        <v>#VALUE!</v>
      </c>
      <c r="J146" s="29" t="str">
        <f>IF(AND(A146&lt;=様式97_入院ベースアップ評価料!$V$84,様式97_入院ベースアップ評価料!$V$84&lt;'リスト（入院）'!B146),"該当","")</f>
        <v/>
      </c>
      <c r="K146" s="29" t="s">
        <v>1463</v>
      </c>
    </row>
    <row r="147" spans="1:11">
      <c r="A147" s="29">
        <v>143.5</v>
      </c>
      <c r="B147" s="29">
        <v>144.5</v>
      </c>
      <c r="C147" s="29" t="s">
        <v>1464</v>
      </c>
      <c r="D147" s="29">
        <v>144</v>
      </c>
      <c r="F147" s="29" t="e">
        <f>様式97_入院ベースアップ評価料!$I$84-A147</f>
        <v>#VALUE!</v>
      </c>
      <c r="G147" s="29" t="e">
        <f>様式97_入院ベースアップ評価料!$I$84-B147</f>
        <v>#VALUE!</v>
      </c>
      <c r="H147" s="29" t="e">
        <f t="shared" si="4"/>
        <v>#VALUE!</v>
      </c>
      <c r="I147" s="29" t="e">
        <f>IF(様式97_入院ベースアップ評価料!$I$84=B147,"",IF(H147&lt;=0,"該当",""))</f>
        <v>#VALUE!</v>
      </c>
      <c r="J147" s="29" t="str">
        <f>IF(AND(A147&lt;=様式97_入院ベースアップ評価料!$V$84,様式97_入院ベースアップ評価料!$V$84&lt;'リスト（入院）'!B147),"該当","")</f>
        <v/>
      </c>
      <c r="K147" s="29" t="s">
        <v>1464</v>
      </c>
    </row>
    <row r="148" spans="1:11">
      <c r="A148" s="29">
        <v>144.5</v>
      </c>
      <c r="B148" s="29">
        <v>145.5</v>
      </c>
      <c r="C148" s="29" t="s">
        <v>1465</v>
      </c>
      <c r="D148" s="29">
        <v>145</v>
      </c>
      <c r="F148" s="29" t="e">
        <f>様式97_入院ベースアップ評価料!$I$84-A148</f>
        <v>#VALUE!</v>
      </c>
      <c r="G148" s="29" t="e">
        <f>様式97_入院ベースアップ評価料!$I$84-B148</f>
        <v>#VALUE!</v>
      </c>
      <c r="H148" s="29" t="e">
        <f t="shared" si="4"/>
        <v>#VALUE!</v>
      </c>
      <c r="I148" s="29" t="e">
        <f>IF(様式97_入院ベースアップ評価料!$I$84=B148,"",IF(H148&lt;=0,"該当",""))</f>
        <v>#VALUE!</v>
      </c>
      <c r="J148" s="29" t="str">
        <f>IF(AND(A148&lt;=様式97_入院ベースアップ評価料!$V$84,様式97_入院ベースアップ評価料!$V$84&lt;'リスト（入院）'!B148),"該当","")</f>
        <v/>
      </c>
      <c r="K148" s="29" t="s">
        <v>1465</v>
      </c>
    </row>
    <row r="149" spans="1:11">
      <c r="A149" s="29">
        <v>145.5</v>
      </c>
      <c r="B149" s="29">
        <v>146.5</v>
      </c>
      <c r="C149" s="29" t="s">
        <v>1466</v>
      </c>
      <c r="D149" s="29">
        <v>146</v>
      </c>
      <c r="F149" s="29" t="e">
        <f>様式97_入院ベースアップ評価料!$I$84-A149</f>
        <v>#VALUE!</v>
      </c>
      <c r="G149" s="29" t="e">
        <f>様式97_入院ベースアップ評価料!$I$84-B149</f>
        <v>#VALUE!</v>
      </c>
      <c r="H149" s="29" t="e">
        <f t="shared" si="4"/>
        <v>#VALUE!</v>
      </c>
      <c r="I149" s="29" t="e">
        <f>IF(様式97_入院ベースアップ評価料!$I$84=B149,"",IF(H149&lt;=0,"該当",""))</f>
        <v>#VALUE!</v>
      </c>
      <c r="J149" s="29" t="str">
        <f>IF(AND(A149&lt;=様式97_入院ベースアップ評価料!$V$84,様式97_入院ベースアップ評価料!$V$84&lt;'リスト（入院）'!B149),"該当","")</f>
        <v/>
      </c>
      <c r="K149" s="29" t="s">
        <v>1466</v>
      </c>
    </row>
    <row r="150" spans="1:11">
      <c r="A150" s="29">
        <v>146.5</v>
      </c>
      <c r="B150" s="29">
        <v>147.5</v>
      </c>
      <c r="C150" s="29" t="s">
        <v>1467</v>
      </c>
      <c r="D150" s="29">
        <v>147</v>
      </c>
      <c r="F150" s="29" t="e">
        <f>様式97_入院ベースアップ評価料!$I$84-A150</f>
        <v>#VALUE!</v>
      </c>
      <c r="G150" s="29" t="e">
        <f>様式97_入院ベースアップ評価料!$I$84-B150</f>
        <v>#VALUE!</v>
      </c>
      <c r="H150" s="29" t="e">
        <f t="shared" si="4"/>
        <v>#VALUE!</v>
      </c>
      <c r="I150" s="29" t="e">
        <f>IF(様式97_入院ベースアップ評価料!$I$84=B150,"",IF(H150&lt;=0,"該当",""))</f>
        <v>#VALUE!</v>
      </c>
      <c r="J150" s="29" t="str">
        <f>IF(AND(A150&lt;=様式97_入院ベースアップ評価料!$V$84,様式97_入院ベースアップ評価料!$V$84&lt;'リスト（入院）'!B150),"該当","")</f>
        <v/>
      </c>
      <c r="K150" s="29" t="s">
        <v>1467</v>
      </c>
    </row>
    <row r="151" spans="1:11">
      <c r="A151" s="29">
        <v>147.5</v>
      </c>
      <c r="B151" s="29">
        <v>148.5</v>
      </c>
      <c r="C151" s="29" t="s">
        <v>1468</v>
      </c>
      <c r="D151" s="29">
        <v>148</v>
      </c>
      <c r="F151" s="29" t="e">
        <f>様式97_入院ベースアップ評価料!$I$84-A151</f>
        <v>#VALUE!</v>
      </c>
      <c r="G151" s="29" t="e">
        <f>様式97_入院ベースアップ評価料!$I$84-B151</f>
        <v>#VALUE!</v>
      </c>
      <c r="H151" s="29" t="e">
        <f t="shared" si="4"/>
        <v>#VALUE!</v>
      </c>
      <c r="I151" s="29" t="e">
        <f>IF(様式97_入院ベースアップ評価料!$I$84=B151,"",IF(H151&lt;=0,"該当",""))</f>
        <v>#VALUE!</v>
      </c>
      <c r="J151" s="29" t="str">
        <f>IF(AND(A151&lt;=様式97_入院ベースアップ評価料!$V$84,様式97_入院ベースアップ評価料!$V$84&lt;'リスト（入院）'!B151),"該当","")</f>
        <v/>
      </c>
      <c r="K151" s="29" t="s">
        <v>1468</v>
      </c>
    </row>
    <row r="152" spans="1:11">
      <c r="A152" s="29">
        <v>148.5</v>
      </c>
      <c r="B152" s="29">
        <v>149.5</v>
      </c>
      <c r="C152" s="29" t="s">
        <v>1469</v>
      </c>
      <c r="D152" s="29">
        <v>149</v>
      </c>
      <c r="F152" s="29" t="e">
        <f>様式97_入院ベースアップ評価料!$I$84-A152</f>
        <v>#VALUE!</v>
      </c>
      <c r="G152" s="29" t="e">
        <f>様式97_入院ベースアップ評価料!$I$84-B152</f>
        <v>#VALUE!</v>
      </c>
      <c r="H152" s="29" t="e">
        <f t="shared" si="4"/>
        <v>#VALUE!</v>
      </c>
      <c r="I152" s="29" t="e">
        <f>IF(様式97_入院ベースアップ評価料!$I$84=B152,"",IF(H152&lt;=0,"該当",""))</f>
        <v>#VALUE!</v>
      </c>
      <c r="J152" s="29" t="str">
        <f>IF(AND(A152&lt;=様式97_入院ベースアップ評価料!$V$84,様式97_入院ベースアップ評価料!$V$84&lt;'リスト（入院）'!B152),"該当","")</f>
        <v/>
      </c>
      <c r="K152" s="29" t="s">
        <v>1469</v>
      </c>
    </row>
    <row r="153" spans="1:11">
      <c r="A153" s="29">
        <v>149.5</v>
      </c>
      <c r="B153" s="29">
        <v>150.5</v>
      </c>
      <c r="C153" s="29" t="s">
        <v>1470</v>
      </c>
      <c r="D153" s="29">
        <v>150</v>
      </c>
      <c r="F153" s="29" t="e">
        <f>様式97_入院ベースアップ評価料!$I$84-A153</f>
        <v>#VALUE!</v>
      </c>
      <c r="G153" s="29" t="e">
        <f>様式97_入院ベースアップ評価料!$I$84-B153</f>
        <v>#VALUE!</v>
      </c>
      <c r="H153" s="29" t="e">
        <f t="shared" si="4"/>
        <v>#VALUE!</v>
      </c>
      <c r="I153" s="29" t="e">
        <f>IF(様式97_入院ベースアップ評価料!$I$84=B153,"",IF(H153&lt;=0,"該当",""))</f>
        <v>#VALUE!</v>
      </c>
      <c r="J153" s="29" t="str">
        <f>IF(AND(A153&lt;=様式97_入院ベースアップ評価料!$V$84,様式97_入院ベースアップ評価料!$V$84&lt;'リスト（入院）'!B153),"該当","")</f>
        <v/>
      </c>
      <c r="K153" s="29" t="s">
        <v>1470</v>
      </c>
    </row>
    <row r="154" spans="1:11">
      <c r="A154" s="29">
        <v>150.5</v>
      </c>
      <c r="B154" s="29">
        <v>151.5</v>
      </c>
      <c r="C154" s="29" t="s">
        <v>1471</v>
      </c>
      <c r="D154" s="29">
        <v>151</v>
      </c>
      <c r="F154" s="29" t="e">
        <f>様式97_入院ベースアップ評価料!$I$84-A154</f>
        <v>#VALUE!</v>
      </c>
      <c r="G154" s="29" t="e">
        <f>様式97_入院ベースアップ評価料!$I$84-B154</f>
        <v>#VALUE!</v>
      </c>
      <c r="H154" s="29" t="e">
        <f t="shared" ref="H154:H156" si="5">F154*G154</f>
        <v>#VALUE!</v>
      </c>
      <c r="I154" s="29" t="e">
        <f>IF(様式97_入院ベースアップ評価料!$I$84=B154,"",IF(H154&lt;=0,"該当",""))</f>
        <v>#VALUE!</v>
      </c>
      <c r="J154" s="29" t="str">
        <f>IF(AND(A154&lt;=様式97_入院ベースアップ評価料!$V$84,様式97_入院ベースアップ評価料!$V$84&lt;'リスト（入院）'!B154),"該当","")</f>
        <v/>
      </c>
      <c r="K154" s="29" t="s">
        <v>1471</v>
      </c>
    </row>
    <row r="155" spans="1:11">
      <c r="A155" s="29">
        <v>151.5</v>
      </c>
      <c r="B155" s="29">
        <v>152.5</v>
      </c>
      <c r="C155" s="29" t="s">
        <v>1472</v>
      </c>
      <c r="D155" s="29">
        <v>152</v>
      </c>
      <c r="F155" s="29" t="e">
        <f>様式97_入院ベースアップ評価料!$I$84-A155</f>
        <v>#VALUE!</v>
      </c>
      <c r="G155" s="29" t="e">
        <f>様式97_入院ベースアップ評価料!$I$84-B155</f>
        <v>#VALUE!</v>
      </c>
      <c r="H155" s="29" t="e">
        <f t="shared" si="5"/>
        <v>#VALUE!</v>
      </c>
      <c r="I155" s="29" t="e">
        <f>IF(様式97_入院ベースアップ評価料!$I$84=B155,"",IF(H155&lt;=0,"該当",""))</f>
        <v>#VALUE!</v>
      </c>
      <c r="J155" s="29" t="str">
        <f>IF(AND(A155&lt;=様式97_入院ベースアップ評価料!$V$84,様式97_入院ベースアップ評価料!$V$84&lt;'リスト（入院）'!B155),"該当","")</f>
        <v/>
      </c>
      <c r="K155" s="29" t="s">
        <v>1472</v>
      </c>
    </row>
    <row r="156" spans="1:11">
      <c r="A156" s="29">
        <v>152.5</v>
      </c>
      <c r="B156" s="29">
        <v>153.5</v>
      </c>
      <c r="C156" s="29" t="s">
        <v>1473</v>
      </c>
      <c r="D156" s="29">
        <v>153</v>
      </c>
      <c r="F156" s="29" t="e">
        <f>様式97_入院ベースアップ評価料!$I$84-A156</f>
        <v>#VALUE!</v>
      </c>
      <c r="G156" s="29" t="e">
        <f>様式97_入院ベースアップ評価料!$I$84-B156</f>
        <v>#VALUE!</v>
      </c>
      <c r="H156" s="29" t="e">
        <f t="shared" si="5"/>
        <v>#VALUE!</v>
      </c>
      <c r="I156" s="29" t="e">
        <f>IF(様式97_入院ベースアップ評価料!$I$84=B156,"",IF(H156&lt;=0,"該当",""))</f>
        <v>#VALUE!</v>
      </c>
      <c r="J156" s="29" t="str">
        <f>IF(AND(A156&lt;=様式97_入院ベースアップ評価料!$V$84,様式97_入院ベースアップ評価料!$V$84&lt;'リスト（入院）'!B156),"該当","")</f>
        <v/>
      </c>
      <c r="K156" s="29" t="s">
        <v>1473</v>
      </c>
    </row>
    <row r="157" spans="1:11">
      <c r="A157" s="29">
        <v>153.5</v>
      </c>
      <c r="B157" s="29">
        <v>154.5</v>
      </c>
      <c r="C157" s="29" t="s">
        <v>1474</v>
      </c>
      <c r="D157" s="29">
        <v>154</v>
      </c>
      <c r="F157" s="29" t="e">
        <f>様式97_入院ベースアップ評価料!$I$84-A157</f>
        <v>#VALUE!</v>
      </c>
      <c r="G157" s="29" t="e">
        <f>様式97_入院ベースアップ評価料!$I$84-B157</f>
        <v>#VALUE!</v>
      </c>
      <c r="H157" s="29" t="e">
        <f t="shared" ref="H157:H168" si="6">F157*G157</f>
        <v>#VALUE!</v>
      </c>
      <c r="I157" s="29" t="e">
        <f>IF(様式97_入院ベースアップ評価料!$I$84=B157,"",IF(H157&lt;=0,"該当",""))</f>
        <v>#VALUE!</v>
      </c>
      <c r="J157" s="29" t="str">
        <f>IF(AND(A157&lt;=様式97_入院ベースアップ評価料!$V$84,様式97_入院ベースアップ評価料!$V$84&lt;'リスト（入院）'!B157),"該当","")</f>
        <v/>
      </c>
      <c r="K157" s="29" t="s">
        <v>1474</v>
      </c>
    </row>
    <row r="158" spans="1:11">
      <c r="A158" s="29">
        <v>154.5</v>
      </c>
      <c r="B158" s="29">
        <v>155.5</v>
      </c>
      <c r="C158" s="29" t="s">
        <v>1475</v>
      </c>
      <c r="D158" s="29">
        <v>155</v>
      </c>
      <c r="F158" s="29" t="e">
        <f>様式97_入院ベースアップ評価料!$I$84-A158</f>
        <v>#VALUE!</v>
      </c>
      <c r="G158" s="29" t="e">
        <f>様式97_入院ベースアップ評価料!$I$84-B158</f>
        <v>#VALUE!</v>
      </c>
      <c r="H158" s="29" t="e">
        <f t="shared" si="6"/>
        <v>#VALUE!</v>
      </c>
      <c r="I158" s="29" t="e">
        <f>IF(様式97_入院ベースアップ評価料!$I$84=B158,"",IF(H158&lt;=0,"該当",""))</f>
        <v>#VALUE!</v>
      </c>
      <c r="J158" s="29" t="str">
        <f>IF(AND(A158&lt;=様式97_入院ベースアップ評価料!$V$84,様式97_入院ベースアップ評価料!$V$84&lt;'リスト（入院）'!B158),"該当","")</f>
        <v/>
      </c>
      <c r="K158" s="29" t="s">
        <v>1475</v>
      </c>
    </row>
    <row r="159" spans="1:11">
      <c r="A159" s="29">
        <v>155.5</v>
      </c>
      <c r="B159" s="29">
        <v>156.5</v>
      </c>
      <c r="C159" s="29" t="s">
        <v>1476</v>
      </c>
      <c r="D159" s="29">
        <v>156</v>
      </c>
      <c r="F159" s="29" t="e">
        <f>様式97_入院ベースアップ評価料!$I$84-A159</f>
        <v>#VALUE!</v>
      </c>
      <c r="G159" s="29" t="e">
        <f>様式97_入院ベースアップ評価料!$I$84-B159</f>
        <v>#VALUE!</v>
      </c>
      <c r="H159" s="29" t="e">
        <f t="shared" si="6"/>
        <v>#VALUE!</v>
      </c>
      <c r="I159" s="29" t="e">
        <f>IF(様式97_入院ベースアップ評価料!$I$84=B159,"",IF(H159&lt;=0,"該当",""))</f>
        <v>#VALUE!</v>
      </c>
      <c r="J159" s="29" t="str">
        <f>IF(AND(A159&lt;=様式97_入院ベースアップ評価料!$V$84,様式97_入院ベースアップ評価料!$V$84&lt;'リスト（入院）'!B159),"該当","")</f>
        <v/>
      </c>
      <c r="K159" s="29" t="s">
        <v>1476</v>
      </c>
    </row>
    <row r="160" spans="1:11">
      <c r="A160" s="29">
        <v>156.5</v>
      </c>
      <c r="B160" s="29">
        <v>157.5</v>
      </c>
      <c r="C160" s="29" t="s">
        <v>1477</v>
      </c>
      <c r="D160" s="29">
        <v>157</v>
      </c>
      <c r="F160" s="29" t="e">
        <f>様式97_入院ベースアップ評価料!$I$84-A160</f>
        <v>#VALUE!</v>
      </c>
      <c r="G160" s="29" t="e">
        <f>様式97_入院ベースアップ評価料!$I$84-B160</f>
        <v>#VALUE!</v>
      </c>
      <c r="H160" s="29" t="e">
        <f t="shared" si="6"/>
        <v>#VALUE!</v>
      </c>
      <c r="I160" s="29" t="e">
        <f>IF(様式97_入院ベースアップ評価料!$I$84=B160,"",IF(H160&lt;=0,"該当",""))</f>
        <v>#VALUE!</v>
      </c>
      <c r="J160" s="29" t="str">
        <f>IF(AND(A160&lt;=様式97_入院ベースアップ評価料!$V$84,様式97_入院ベースアップ評価料!$V$84&lt;'リスト（入院）'!B160),"該当","")</f>
        <v/>
      </c>
      <c r="K160" s="29" t="s">
        <v>1477</v>
      </c>
    </row>
    <row r="161" spans="1:11">
      <c r="A161" s="29">
        <v>157.5</v>
      </c>
      <c r="B161" s="29">
        <v>158.5</v>
      </c>
      <c r="C161" s="29" t="s">
        <v>1478</v>
      </c>
      <c r="D161" s="29">
        <v>158</v>
      </c>
      <c r="F161" s="29" t="e">
        <f>様式97_入院ベースアップ評価料!$I$84-A161</f>
        <v>#VALUE!</v>
      </c>
      <c r="G161" s="29" t="e">
        <f>様式97_入院ベースアップ評価料!$I$84-B161</f>
        <v>#VALUE!</v>
      </c>
      <c r="H161" s="29" t="e">
        <f t="shared" si="6"/>
        <v>#VALUE!</v>
      </c>
      <c r="I161" s="29" t="e">
        <f>IF(様式97_入院ベースアップ評価料!$I$84=B161,"",IF(H161&lt;=0,"該当",""))</f>
        <v>#VALUE!</v>
      </c>
      <c r="J161" s="29" t="str">
        <f>IF(AND(A161&lt;=様式97_入院ベースアップ評価料!$V$84,様式97_入院ベースアップ評価料!$V$84&lt;'リスト（入院）'!B161),"該当","")</f>
        <v/>
      </c>
      <c r="K161" s="29" t="s">
        <v>1478</v>
      </c>
    </row>
    <row r="162" spans="1:11">
      <c r="A162" s="29">
        <v>158.5</v>
      </c>
      <c r="B162" s="29">
        <v>159.5</v>
      </c>
      <c r="C162" s="29" t="s">
        <v>1479</v>
      </c>
      <c r="D162" s="29">
        <v>159</v>
      </c>
      <c r="F162" s="29" t="e">
        <f>様式97_入院ベースアップ評価料!$I$84-A162</f>
        <v>#VALUE!</v>
      </c>
      <c r="G162" s="29" t="e">
        <f>様式97_入院ベースアップ評価料!$I$84-B162</f>
        <v>#VALUE!</v>
      </c>
      <c r="H162" s="29" t="e">
        <f t="shared" si="6"/>
        <v>#VALUE!</v>
      </c>
      <c r="I162" s="29" t="e">
        <f>IF(様式97_入院ベースアップ評価料!$I$84=B162,"",IF(H162&lt;=0,"該当",""))</f>
        <v>#VALUE!</v>
      </c>
      <c r="J162" s="29" t="str">
        <f>IF(AND(A162&lt;=様式97_入院ベースアップ評価料!$V$84,様式97_入院ベースアップ評価料!$V$84&lt;'リスト（入院）'!B162),"該当","")</f>
        <v/>
      </c>
      <c r="K162" s="29" t="s">
        <v>1479</v>
      </c>
    </row>
    <row r="163" spans="1:11">
      <c r="A163" s="29">
        <v>159.5</v>
      </c>
      <c r="B163" s="29">
        <v>160.5</v>
      </c>
      <c r="C163" s="29" t="s">
        <v>1480</v>
      </c>
      <c r="D163" s="29">
        <v>160</v>
      </c>
      <c r="F163" s="29" t="e">
        <f>様式97_入院ベースアップ評価料!$I$84-A163</f>
        <v>#VALUE!</v>
      </c>
      <c r="G163" s="29" t="e">
        <f>様式97_入院ベースアップ評価料!$I$84-B163</f>
        <v>#VALUE!</v>
      </c>
      <c r="H163" s="29" t="e">
        <f t="shared" si="6"/>
        <v>#VALUE!</v>
      </c>
      <c r="I163" s="29" t="e">
        <f>IF(様式97_入院ベースアップ評価料!$I$84=B163,"",IF(H163&lt;=0,"該当",""))</f>
        <v>#VALUE!</v>
      </c>
      <c r="J163" s="29" t="str">
        <f>IF(AND(A163&lt;=様式97_入院ベースアップ評価料!$V$84,様式97_入院ベースアップ評価料!$V$84&lt;'リスト（入院）'!B163),"該当","")</f>
        <v/>
      </c>
      <c r="K163" s="29" t="s">
        <v>1480</v>
      </c>
    </row>
    <row r="164" spans="1:11">
      <c r="A164" s="29">
        <v>160.5</v>
      </c>
      <c r="B164" s="29">
        <v>161.5</v>
      </c>
      <c r="C164" s="29" t="s">
        <v>1481</v>
      </c>
      <c r="D164" s="29">
        <v>161</v>
      </c>
      <c r="F164" s="29" t="e">
        <f>様式97_入院ベースアップ評価料!$I$84-A164</f>
        <v>#VALUE!</v>
      </c>
      <c r="G164" s="29" t="e">
        <f>様式97_入院ベースアップ評価料!$I$84-B164</f>
        <v>#VALUE!</v>
      </c>
      <c r="H164" s="29" t="e">
        <f t="shared" si="6"/>
        <v>#VALUE!</v>
      </c>
      <c r="I164" s="29" t="e">
        <f>IF(様式97_入院ベースアップ評価料!$I$84=B164,"",IF(H164&lt;=0,"該当",""))</f>
        <v>#VALUE!</v>
      </c>
      <c r="J164" s="29" t="str">
        <f>IF(AND(A164&lt;=様式97_入院ベースアップ評価料!$V$84,様式97_入院ベースアップ評価料!$V$84&lt;'リスト（入院）'!B164),"該当","")</f>
        <v/>
      </c>
      <c r="K164" s="29" t="s">
        <v>1481</v>
      </c>
    </row>
    <row r="165" spans="1:11">
      <c r="A165" s="29">
        <v>161.5</v>
      </c>
      <c r="B165" s="29">
        <v>162.5</v>
      </c>
      <c r="C165" s="29" t="s">
        <v>1482</v>
      </c>
      <c r="D165" s="29">
        <v>162</v>
      </c>
      <c r="F165" s="29" t="e">
        <f>様式97_入院ベースアップ評価料!$I$84-A165</f>
        <v>#VALUE!</v>
      </c>
      <c r="G165" s="29" t="e">
        <f>様式97_入院ベースアップ評価料!$I$84-B165</f>
        <v>#VALUE!</v>
      </c>
      <c r="H165" s="29" t="e">
        <f t="shared" si="6"/>
        <v>#VALUE!</v>
      </c>
      <c r="I165" s="29" t="e">
        <f>IF(様式97_入院ベースアップ評価料!$I$84=B165,"",IF(H165&lt;=0,"該当",""))</f>
        <v>#VALUE!</v>
      </c>
      <c r="J165" s="29" t="str">
        <f>IF(AND(A165&lt;=様式97_入院ベースアップ評価料!$V$84,様式97_入院ベースアップ評価料!$V$84&lt;'リスト（入院）'!B165),"該当","")</f>
        <v/>
      </c>
      <c r="K165" s="29" t="s">
        <v>1482</v>
      </c>
    </row>
    <row r="166" spans="1:11">
      <c r="A166" s="29">
        <v>162.5</v>
      </c>
      <c r="B166" s="29">
        <v>163.5</v>
      </c>
      <c r="C166" s="29" t="s">
        <v>1483</v>
      </c>
      <c r="D166" s="29">
        <v>163</v>
      </c>
      <c r="F166" s="29" t="e">
        <f>様式97_入院ベースアップ評価料!$I$84-A166</f>
        <v>#VALUE!</v>
      </c>
      <c r="G166" s="29" t="e">
        <f>様式97_入院ベースアップ評価料!$I$84-B166</f>
        <v>#VALUE!</v>
      </c>
      <c r="H166" s="29" t="e">
        <f t="shared" si="6"/>
        <v>#VALUE!</v>
      </c>
      <c r="I166" s="29" t="e">
        <f>IF(様式97_入院ベースアップ評価料!$I$84=B166,"",IF(H166&lt;=0,"該当",""))</f>
        <v>#VALUE!</v>
      </c>
      <c r="J166" s="29" t="str">
        <f>IF(AND(A166&lt;=様式97_入院ベースアップ評価料!$V$84,様式97_入院ベースアップ評価料!$V$84&lt;'リスト（入院）'!B166),"該当","")</f>
        <v/>
      </c>
      <c r="K166" s="29" t="s">
        <v>1483</v>
      </c>
    </row>
    <row r="167" spans="1:11">
      <c r="A167" s="29">
        <v>163.5</v>
      </c>
      <c r="B167" s="29">
        <v>164.5</v>
      </c>
      <c r="C167" s="29" t="s">
        <v>1484</v>
      </c>
      <c r="D167" s="29">
        <v>164</v>
      </c>
      <c r="F167" s="29" t="e">
        <f>様式97_入院ベースアップ評価料!$I$84-A167</f>
        <v>#VALUE!</v>
      </c>
      <c r="G167" s="29" t="e">
        <f>様式97_入院ベースアップ評価料!$I$84-B167</f>
        <v>#VALUE!</v>
      </c>
      <c r="H167" s="29" t="e">
        <f t="shared" si="6"/>
        <v>#VALUE!</v>
      </c>
      <c r="I167" s="29" t="e">
        <f>IF(様式97_入院ベースアップ評価料!$I$84=B167,"",IF(H167&lt;=0,"該当",""))</f>
        <v>#VALUE!</v>
      </c>
      <c r="J167" s="29" t="str">
        <f>IF(AND(A167&lt;=様式97_入院ベースアップ評価料!$V$84,様式97_入院ベースアップ評価料!$V$84&lt;'リスト（入院）'!B167),"該当","")</f>
        <v/>
      </c>
      <c r="K167" s="29" t="s">
        <v>1484</v>
      </c>
    </row>
    <row r="168" spans="1:11">
      <c r="A168" s="29">
        <v>164.5</v>
      </c>
      <c r="B168" s="29">
        <v>165.5</v>
      </c>
      <c r="C168" s="29" t="s">
        <v>1485</v>
      </c>
      <c r="D168" s="29">
        <v>165</v>
      </c>
      <c r="F168" s="29" t="e">
        <f>様式97_入院ベースアップ評価料!$I$84-A168</f>
        <v>#VALUE!</v>
      </c>
      <c r="G168" s="29" t="e">
        <f>様式97_入院ベースアップ評価料!$I$84-B168</f>
        <v>#VALUE!</v>
      </c>
      <c r="H168" s="29" t="e">
        <f t="shared" si="6"/>
        <v>#VALUE!</v>
      </c>
      <c r="I168" s="29" t="e">
        <f>IF(様式97_入院ベースアップ評価料!$I$84=B168,"",IF(H168&lt;=0,"該当",""))</f>
        <v>#VALUE!</v>
      </c>
      <c r="J168" s="29" t="str">
        <f>IF(AND(A168&lt;=様式97_入院ベースアップ評価料!$V$84,様式97_入院ベースアップ評価料!$V$84&lt;'リスト（入院）'!B168),"該当","")</f>
        <v/>
      </c>
      <c r="K168" s="29" t="s">
        <v>1485</v>
      </c>
    </row>
    <row r="169" spans="1:11">
      <c r="A169" s="29">
        <v>165.5</v>
      </c>
      <c r="C169" s="29" t="s">
        <v>1485</v>
      </c>
      <c r="D169" s="29">
        <v>165</v>
      </c>
      <c r="F169" s="29" t="e">
        <f>様式97_入院ベースアップ評価料!$I$84-A169</f>
        <v>#VALUE!</v>
      </c>
      <c r="G169" s="29" t="e">
        <f>様式97_入院ベースアップ評価料!$I$84-B169</f>
        <v>#VALUE!</v>
      </c>
      <c r="H169" s="29" t="e">
        <f t="shared" ref="H169" si="7">F169*G169</f>
        <v>#VALUE!</v>
      </c>
      <c r="I169" s="137" t="s">
        <v>1486</v>
      </c>
      <c r="J169" s="137" t="s">
        <v>1486</v>
      </c>
      <c r="K169" s="29" t="s">
        <v>1485</v>
      </c>
    </row>
    <row r="170" spans="1:11">
      <c r="I170" s="138" t="s">
        <v>1487</v>
      </c>
    </row>
  </sheetData>
  <mergeCells count="3">
    <mergeCell ref="A2:B2"/>
    <mergeCell ref="C2:C3"/>
    <mergeCell ref="D2:D3"/>
  </mergeCells>
  <phoneticPr fontId="1"/>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C1EC0-F931-4C53-ADD9-01EFD1ECB32E}">
  <sheetPr codeName="Sheet101"/>
  <dimension ref="A1:N166"/>
  <sheetViews>
    <sheetView showGridLines="0" workbookViewId="0"/>
  </sheetViews>
  <sheetFormatPr defaultRowHeight="13.5"/>
  <cols>
    <col min="1" max="2" width="9" style="29"/>
    <col min="3" max="3" width="37.625" style="29" bestFit="1" customWidth="1"/>
    <col min="4" max="11" width="9" style="29"/>
    <col min="12" max="12" width="39.375" style="29" customWidth="1"/>
    <col min="13" max="13" width="34.5" style="29" bestFit="1" customWidth="1"/>
    <col min="14" max="16384" width="9" style="29"/>
  </cols>
  <sheetData>
    <row r="1" spans="1:14">
      <c r="A1" s="33"/>
      <c r="B1" s="33"/>
    </row>
    <row r="2" spans="1:14">
      <c r="A2" s="862" t="s">
        <v>1314</v>
      </c>
      <c r="B2" s="862"/>
      <c r="C2" s="862" t="s">
        <v>1488</v>
      </c>
      <c r="D2" s="862" t="s">
        <v>1489</v>
      </c>
      <c r="E2" s="862" t="s">
        <v>1490</v>
      </c>
    </row>
    <row r="3" spans="1:14">
      <c r="A3" s="32" t="s">
        <v>1317</v>
      </c>
      <c r="B3" s="32" t="s">
        <v>1318</v>
      </c>
      <c r="C3" s="862"/>
      <c r="D3" s="862"/>
      <c r="E3" s="862"/>
      <c r="J3" s="63" t="s">
        <v>1319</v>
      </c>
      <c r="K3" s="63" t="s">
        <v>1320</v>
      </c>
    </row>
    <row r="4" spans="1:14">
      <c r="B4" s="29">
        <v>1.5</v>
      </c>
      <c r="C4" s="29" t="s">
        <v>153</v>
      </c>
      <c r="D4" s="29">
        <v>8</v>
      </c>
      <c r="E4" s="29">
        <v>1</v>
      </c>
      <c r="G4" s="29" t="e">
        <f>'様式96_外来・在宅ベースアップ評価料（Ⅱ）'!$M$87-A4</f>
        <v>#VALUE!</v>
      </c>
      <c r="H4" s="29" t="e">
        <f>'様式96_外来・在宅ベースアップ評価料（Ⅱ）'!$M$87-B4</f>
        <v>#VALUE!</v>
      </c>
      <c r="I4" s="29" t="e">
        <f>G4*H4</f>
        <v>#VALUE!</v>
      </c>
      <c r="J4" s="29" t="e">
        <f>IF('様式96_外来・在宅ベースアップ評価料（Ⅱ）'!$M$87=B4,"",IF(I4&lt;=0,"該当",""))</f>
        <v>#VALUE!</v>
      </c>
      <c r="K4" s="29" t="str">
        <f>IF(B4&gt;'様式96_外来・在宅ベースアップ評価料（Ⅱ）'!$Z$87,"該当","")</f>
        <v/>
      </c>
      <c r="L4" s="29" t="s">
        <v>153</v>
      </c>
      <c r="M4" s="29" t="s">
        <v>1491</v>
      </c>
      <c r="N4" s="29">
        <v>1</v>
      </c>
    </row>
    <row r="5" spans="1:14">
      <c r="A5" s="29">
        <v>1.5</v>
      </c>
      <c r="B5" s="29">
        <v>2.5</v>
      </c>
      <c r="C5" s="29" t="s">
        <v>155</v>
      </c>
      <c r="D5" s="29">
        <v>16</v>
      </c>
      <c r="E5" s="29">
        <v>2</v>
      </c>
      <c r="G5" s="29" t="e">
        <f>'様式96_外来・在宅ベースアップ評価料（Ⅱ）'!$M$87-A5</f>
        <v>#VALUE!</v>
      </c>
      <c r="H5" s="29" t="e">
        <f>'様式96_外来・在宅ベースアップ評価料（Ⅱ）'!$M$87-B5</f>
        <v>#VALUE!</v>
      </c>
      <c r="I5" s="29" t="e">
        <f t="shared" ref="I5:I11" si="0">G5*H5</f>
        <v>#VALUE!</v>
      </c>
      <c r="J5" s="29" t="e">
        <f>IF('様式96_外来・在宅ベースアップ評価料（Ⅱ）'!$M$87=B5,"",IF(I5&lt;=0,"該当",""))</f>
        <v>#VALUE!</v>
      </c>
      <c r="K5" s="29" t="str">
        <f>IF(B5&gt;'様式96_外来・在宅ベースアップ評価料（Ⅱ）'!$Z$87,"該当","")</f>
        <v/>
      </c>
      <c r="L5" s="29" t="s">
        <v>1492</v>
      </c>
      <c r="M5" s="29" t="s">
        <v>1493</v>
      </c>
      <c r="N5" s="29">
        <v>2</v>
      </c>
    </row>
    <row r="6" spans="1:14">
      <c r="A6" s="29">
        <v>2.5</v>
      </c>
      <c r="B6" s="29">
        <v>3.5</v>
      </c>
      <c r="C6" s="29" t="s">
        <v>157</v>
      </c>
      <c r="D6" s="29">
        <v>24</v>
      </c>
      <c r="E6" s="29">
        <v>3</v>
      </c>
      <c r="G6" s="29" t="e">
        <f>'様式96_外来・在宅ベースアップ評価料（Ⅱ）'!$M$87-A6</f>
        <v>#VALUE!</v>
      </c>
      <c r="H6" s="29" t="e">
        <f>'様式96_外来・在宅ベースアップ評価料（Ⅱ）'!$M$87-B6</f>
        <v>#VALUE!</v>
      </c>
      <c r="I6" s="29" t="e">
        <f t="shared" si="0"/>
        <v>#VALUE!</v>
      </c>
      <c r="J6" s="29" t="e">
        <f>IF('様式96_外来・在宅ベースアップ評価料（Ⅱ）'!$M$87=B6,"",IF(I6&lt;=0,"該当",""))</f>
        <v>#VALUE!</v>
      </c>
      <c r="K6" s="29" t="str">
        <f>IF(B6&gt;'様式96_外来・在宅ベースアップ評価料（Ⅱ）'!$Z$87,"該当","")</f>
        <v/>
      </c>
      <c r="L6" s="29" t="s">
        <v>1494</v>
      </c>
      <c r="M6" s="29" t="s">
        <v>1495</v>
      </c>
      <c r="N6" s="29">
        <v>3</v>
      </c>
    </row>
    <row r="7" spans="1:14">
      <c r="A7" s="29">
        <v>3.5</v>
      </c>
      <c r="B7" s="29">
        <v>4.5</v>
      </c>
      <c r="C7" s="29" t="s">
        <v>159</v>
      </c>
      <c r="D7" s="29">
        <v>32</v>
      </c>
      <c r="E7" s="29">
        <v>4</v>
      </c>
      <c r="G7" s="29" t="e">
        <f>'様式96_外来・在宅ベースアップ評価料（Ⅱ）'!$M$87-A7</f>
        <v>#VALUE!</v>
      </c>
      <c r="H7" s="29" t="e">
        <f>'様式96_外来・在宅ベースアップ評価料（Ⅱ）'!$M$87-B7</f>
        <v>#VALUE!</v>
      </c>
      <c r="I7" s="29" t="e">
        <f t="shared" si="0"/>
        <v>#VALUE!</v>
      </c>
      <c r="J7" s="29" t="e">
        <f>IF('様式96_外来・在宅ベースアップ評価料（Ⅱ）'!$M$87=B7,"",IF(I7&lt;=0,"該当",""))</f>
        <v>#VALUE!</v>
      </c>
      <c r="K7" s="29" t="str">
        <f>IF(B7&gt;'様式96_外来・在宅ベースアップ評価料（Ⅱ）'!$Z$87,"該当","")</f>
        <v/>
      </c>
      <c r="L7" s="29" t="s">
        <v>1496</v>
      </c>
      <c r="M7" s="29" t="s">
        <v>1497</v>
      </c>
      <c r="N7" s="29">
        <v>4</v>
      </c>
    </row>
    <row r="8" spans="1:14">
      <c r="A8" s="29">
        <v>4.5</v>
      </c>
      <c r="B8" s="29">
        <v>5.5</v>
      </c>
      <c r="C8" s="29" t="s">
        <v>161</v>
      </c>
      <c r="D8" s="29">
        <v>40</v>
      </c>
      <c r="E8" s="29">
        <v>5</v>
      </c>
      <c r="G8" s="29" t="e">
        <f>'様式96_外来・在宅ベースアップ評価料（Ⅱ）'!$M$87-A8</f>
        <v>#VALUE!</v>
      </c>
      <c r="H8" s="29" t="e">
        <f>'様式96_外来・在宅ベースアップ評価料（Ⅱ）'!$M$87-B8</f>
        <v>#VALUE!</v>
      </c>
      <c r="I8" s="29" t="e">
        <f t="shared" si="0"/>
        <v>#VALUE!</v>
      </c>
      <c r="J8" s="29" t="e">
        <f>IF('様式96_外来・在宅ベースアップ評価料（Ⅱ）'!$M$87=B8,"",IF(I8&lt;=0,"該当",""))</f>
        <v>#VALUE!</v>
      </c>
      <c r="K8" s="29" t="str">
        <f>IF(B8&gt;'様式96_外来・在宅ベースアップ評価料（Ⅱ）'!$Z$87,"該当","")</f>
        <v/>
      </c>
      <c r="L8" s="29" t="s">
        <v>1498</v>
      </c>
      <c r="M8" s="29" t="s">
        <v>1499</v>
      </c>
      <c r="N8" s="29">
        <v>5</v>
      </c>
    </row>
    <row r="9" spans="1:14">
      <c r="A9" s="29">
        <v>5.5</v>
      </c>
      <c r="B9" s="29">
        <v>6.5</v>
      </c>
      <c r="C9" s="29" t="s">
        <v>163</v>
      </c>
      <c r="D9" s="29">
        <v>48</v>
      </c>
      <c r="E9" s="29">
        <v>6</v>
      </c>
      <c r="G9" s="29" t="e">
        <f>'様式96_外来・在宅ベースアップ評価料（Ⅱ）'!$M$87-A9</f>
        <v>#VALUE!</v>
      </c>
      <c r="H9" s="29" t="e">
        <f>'様式96_外来・在宅ベースアップ評価料（Ⅱ）'!$M$87-B9</f>
        <v>#VALUE!</v>
      </c>
      <c r="I9" s="29" t="e">
        <f t="shared" si="0"/>
        <v>#VALUE!</v>
      </c>
      <c r="J9" s="29" t="e">
        <f>IF('様式96_外来・在宅ベースアップ評価料（Ⅱ）'!$M$87=B9,"",IF(I9&lt;=0,"該当",""))</f>
        <v>#VALUE!</v>
      </c>
      <c r="K9" s="29" t="str">
        <f>IF(B9&gt;'様式96_外来・在宅ベースアップ評価料（Ⅱ）'!$Z$87,"該当","")</f>
        <v/>
      </c>
      <c r="L9" s="29" t="s">
        <v>1500</v>
      </c>
      <c r="M9" s="29" t="s">
        <v>1501</v>
      </c>
      <c r="N9" s="29">
        <v>6</v>
      </c>
    </row>
    <row r="10" spans="1:14">
      <c r="A10" s="29">
        <v>6.5</v>
      </c>
      <c r="B10" s="29">
        <v>7.5</v>
      </c>
      <c r="C10" s="29" t="s">
        <v>165</v>
      </c>
      <c r="D10" s="29">
        <v>56</v>
      </c>
      <c r="E10" s="29">
        <v>7</v>
      </c>
      <c r="G10" s="29" t="e">
        <f>'様式96_外来・在宅ベースアップ評価料（Ⅱ）'!$M$87-A10</f>
        <v>#VALUE!</v>
      </c>
      <c r="H10" s="29" t="e">
        <f>'様式96_外来・在宅ベースアップ評価料（Ⅱ）'!$M$87-B10</f>
        <v>#VALUE!</v>
      </c>
      <c r="I10" s="29" t="e">
        <f t="shared" si="0"/>
        <v>#VALUE!</v>
      </c>
      <c r="J10" s="29" t="e">
        <f>IF('様式96_外来・在宅ベースアップ評価料（Ⅱ）'!$M$87=B10,"",IF(I10&lt;=0,"該当",""))</f>
        <v>#VALUE!</v>
      </c>
      <c r="K10" s="29" t="str">
        <f>IF(B10&gt;'様式96_外来・在宅ベースアップ評価料（Ⅱ）'!$Z$87,"該当","")</f>
        <v/>
      </c>
      <c r="L10" s="29" t="s">
        <v>1502</v>
      </c>
      <c r="M10" s="29" t="s">
        <v>1503</v>
      </c>
      <c r="N10" s="29">
        <v>7</v>
      </c>
    </row>
    <row r="11" spans="1:14">
      <c r="A11" s="29">
        <v>7.5</v>
      </c>
      <c r="B11" s="29">
        <v>8.5</v>
      </c>
      <c r="C11" s="29" t="s">
        <v>167</v>
      </c>
      <c r="D11" s="29">
        <v>64</v>
      </c>
      <c r="E11" s="29">
        <v>8</v>
      </c>
      <c r="G11" s="29" t="e">
        <f>'様式96_外来・在宅ベースアップ評価料（Ⅱ）'!$M$87-A11</f>
        <v>#VALUE!</v>
      </c>
      <c r="H11" s="29" t="e">
        <f>'様式96_外来・在宅ベースアップ評価料（Ⅱ）'!$M$87-B11</f>
        <v>#VALUE!</v>
      </c>
      <c r="I11" s="29" t="e">
        <f t="shared" si="0"/>
        <v>#VALUE!</v>
      </c>
      <c r="J11" s="137" t="s">
        <v>1486</v>
      </c>
      <c r="K11" s="137" t="s">
        <v>1486</v>
      </c>
      <c r="L11" s="29" t="s">
        <v>1504</v>
      </c>
      <c r="M11" s="29" t="s">
        <v>1505</v>
      </c>
      <c r="N11" s="29">
        <v>8</v>
      </c>
    </row>
    <row r="12" spans="1:14">
      <c r="C12" s="29" t="s">
        <v>1506</v>
      </c>
      <c r="D12" s="29" t="s">
        <v>1507</v>
      </c>
      <c r="E12" s="29" t="s">
        <v>1507</v>
      </c>
      <c r="J12" s="138" t="s">
        <v>1487</v>
      </c>
    </row>
    <row r="13" spans="1:14">
      <c r="A13" s="862" t="s">
        <v>1314</v>
      </c>
      <c r="B13" s="862"/>
      <c r="C13" s="862" t="s">
        <v>1488</v>
      </c>
      <c r="D13" s="862" t="s">
        <v>1489</v>
      </c>
      <c r="E13" s="862" t="s">
        <v>1490</v>
      </c>
    </row>
    <row r="14" spans="1:14">
      <c r="A14" s="32" t="s">
        <v>1317</v>
      </c>
      <c r="B14" s="32" t="s">
        <v>1318</v>
      </c>
      <c r="C14" s="862"/>
      <c r="D14" s="862"/>
      <c r="E14" s="862"/>
    </row>
    <row r="15" spans="1:14">
      <c r="B15" s="29">
        <v>1.5</v>
      </c>
      <c r="C15" s="29" t="s">
        <v>1491</v>
      </c>
      <c r="D15" s="29">
        <v>8</v>
      </c>
      <c r="E15" s="29">
        <v>1</v>
      </c>
    </row>
    <row r="16" spans="1:14">
      <c r="A16" s="29">
        <v>1.5</v>
      </c>
      <c r="B16" s="29">
        <v>2.5</v>
      </c>
      <c r="C16" s="29" t="s">
        <v>1508</v>
      </c>
      <c r="D16" s="29">
        <v>16</v>
      </c>
      <c r="E16" s="29">
        <v>2</v>
      </c>
    </row>
    <row r="17" spans="1:5">
      <c r="A17" s="29">
        <v>2.5</v>
      </c>
      <c r="B17" s="29">
        <v>3.5</v>
      </c>
      <c r="C17" s="29" t="s">
        <v>158</v>
      </c>
      <c r="D17" s="29">
        <v>24</v>
      </c>
      <c r="E17" s="29">
        <v>3</v>
      </c>
    </row>
    <row r="18" spans="1:5">
      <c r="A18" s="29">
        <v>3.5</v>
      </c>
      <c r="B18" s="29">
        <v>4.5</v>
      </c>
      <c r="C18" s="29" t="s">
        <v>160</v>
      </c>
      <c r="D18" s="29">
        <v>32</v>
      </c>
      <c r="E18" s="29">
        <v>4</v>
      </c>
    </row>
    <row r="19" spans="1:5">
      <c r="A19" s="29">
        <v>4.5</v>
      </c>
      <c r="B19" s="29">
        <v>5.5</v>
      </c>
      <c r="C19" s="29" t="s">
        <v>162</v>
      </c>
      <c r="D19" s="29">
        <v>40</v>
      </c>
      <c r="E19" s="29">
        <v>5</v>
      </c>
    </row>
    <row r="20" spans="1:5">
      <c r="A20" s="29">
        <v>5.5</v>
      </c>
      <c r="B20" s="29">
        <v>6.5</v>
      </c>
      <c r="C20" s="29" t="s">
        <v>164</v>
      </c>
      <c r="D20" s="29">
        <v>48</v>
      </c>
      <c r="E20" s="29">
        <v>6</v>
      </c>
    </row>
    <row r="21" spans="1:5">
      <c r="A21" s="29">
        <v>6.5</v>
      </c>
      <c r="B21" s="29">
        <v>7.5</v>
      </c>
      <c r="C21" s="29" t="s">
        <v>166</v>
      </c>
      <c r="D21" s="29">
        <v>56</v>
      </c>
      <c r="E21" s="29">
        <v>7</v>
      </c>
    </row>
    <row r="22" spans="1:5">
      <c r="A22" s="29">
        <v>7.5</v>
      </c>
      <c r="B22" s="29">
        <v>8.5</v>
      </c>
      <c r="C22" s="29" t="s">
        <v>168</v>
      </c>
      <c r="D22" s="29">
        <v>64</v>
      </c>
      <c r="E22" s="29">
        <v>8</v>
      </c>
    </row>
    <row r="153" spans="1:2">
      <c r="A153" s="31"/>
      <c r="B153" s="31"/>
    </row>
    <row r="154" spans="1:2">
      <c r="A154" s="31"/>
      <c r="B154" s="31"/>
    </row>
    <row r="155" spans="1:2">
      <c r="A155" s="31"/>
      <c r="B155" s="31"/>
    </row>
    <row r="156" spans="1:2">
      <c r="A156" s="31"/>
      <c r="B156" s="31"/>
    </row>
    <row r="157" spans="1:2">
      <c r="A157" s="31"/>
      <c r="B157" s="31"/>
    </row>
    <row r="158" spans="1:2">
      <c r="A158" s="31"/>
      <c r="B158" s="31"/>
    </row>
    <row r="159" spans="1:2">
      <c r="A159" s="31"/>
      <c r="B159" s="31"/>
    </row>
    <row r="160" spans="1:2">
      <c r="A160" s="31"/>
      <c r="B160" s="31"/>
    </row>
    <row r="161" spans="1:8">
      <c r="A161" s="31"/>
      <c r="B161" s="31"/>
    </row>
    <row r="162" spans="1:8">
      <c r="A162" s="31"/>
      <c r="B162" s="31"/>
    </row>
    <row r="163" spans="1:8">
      <c r="A163" s="31"/>
      <c r="B163" s="31"/>
    </row>
    <row r="164" spans="1:8">
      <c r="A164" s="31"/>
      <c r="B164" s="31"/>
    </row>
    <row r="165" spans="1:8">
      <c r="A165" s="31"/>
      <c r="B165" s="31"/>
    </row>
    <row r="166" spans="1:8">
      <c r="A166" s="31"/>
      <c r="H166" s="30"/>
    </row>
  </sheetData>
  <mergeCells count="8">
    <mergeCell ref="A2:B2"/>
    <mergeCell ref="C2:C3"/>
    <mergeCell ref="D2:D3"/>
    <mergeCell ref="E2:E3"/>
    <mergeCell ref="A13:B13"/>
    <mergeCell ref="C13:C14"/>
    <mergeCell ref="D13:D14"/>
    <mergeCell ref="E13:E14"/>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ediaLengthInSeconds xmlns="33f003c0-0d95-44a8-96ef-b6b435aaba2f" xsi:nil="true"/>
    <TaxCatchAll xmlns="263dbbe5-076b-4606-a03b-9598f5f2f35a" xsi:nil="true"/>
    <Owner xmlns="33f003c0-0d95-44a8-96ef-b6b435aaba2f">
      <UserInfo>
        <DisplayName/>
        <AccountId xsi:nil="true"/>
        <AccountType/>
      </UserInfo>
    </Owner>
    <lcf76f155ced4ddcb4097134ff3c332f xmlns="33f003c0-0d95-44a8-96ef-b6b435aaba2f">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DEA2635F732F464D88FD0617849E9F69" ma:contentTypeVersion="15" ma:contentTypeDescription="新しいドキュメントを作成します。" ma:contentTypeScope="" ma:versionID="81994213c1a486948c4d8664877d7bc4">
  <xsd:schema xmlns:xsd="http://www.w3.org/2001/XMLSchema" xmlns:xs="http://www.w3.org/2001/XMLSchema" xmlns:p="http://schemas.microsoft.com/office/2006/metadata/properties" xmlns:ns2="33f003c0-0d95-44a8-96ef-b6b435aaba2f" xmlns:ns3="263dbbe5-076b-4606-a03b-9598f5f2f35a" targetNamespace="http://schemas.microsoft.com/office/2006/metadata/properties" ma:root="true" ma:fieldsID="2fb805be46e85ab9ac78dc0e07f6ecfc" ns2:_="" ns3:_="">
    <xsd:import namespace="33f003c0-0d95-44a8-96ef-b6b435aaba2f"/>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DateTaken" minOccurs="0"/>
                <xsd:element ref="ns2:MediaServiceOCR"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3f003c0-0d95-44a8-96ef-b6b435aaba2f"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description="" ma:hidden="true" ma:indexed="true" ma:internalName="MediaServiceDateTake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BillingMetadata" ma:index="22"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6c0e5604-1e4d-437b-a747-9a4cb561c167}"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1CFBDB1-AF44-4309-8492-4D7EC15D1448}">
  <ds:schemaRefs>
    <ds:schemaRef ds:uri="http://schemas.microsoft.com/office/2006/metadata/properties"/>
    <ds:schemaRef ds:uri="http://schemas.microsoft.com/office/infopath/2007/PartnerControls"/>
    <ds:schemaRef ds:uri="7416dcb5-151a-428d-b9dd-c50cd68ce8a8"/>
    <ds:schemaRef ds:uri="cc65c493-46e3-4a51-bdc3-517cdfaa7574"/>
    <ds:schemaRef ds:uri="33f003c0-0d95-44a8-96ef-b6b435aaba2f"/>
    <ds:schemaRef ds:uri="263dbbe5-076b-4606-a03b-9598f5f2f35a"/>
  </ds:schemaRefs>
</ds:datastoreItem>
</file>

<file path=customXml/itemProps2.xml><?xml version="1.0" encoding="utf-8"?>
<ds:datastoreItem xmlns:ds="http://schemas.openxmlformats.org/officeDocument/2006/customXml" ds:itemID="{547EF172-0E57-4331-B246-3594E5181FA8}">
  <ds:schemaRefs>
    <ds:schemaRef ds:uri="http://schemas.microsoft.com/sharepoint/v3/contenttype/forms"/>
  </ds:schemaRefs>
</ds:datastoreItem>
</file>

<file path=customXml/itemProps3.xml><?xml version="1.0" encoding="utf-8"?>
<ds:datastoreItem xmlns:ds="http://schemas.openxmlformats.org/officeDocument/2006/customXml" ds:itemID="{C3E604A0-774F-4549-A366-036ABAF9AEF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3f003c0-0d95-44a8-96ef-b6b435aaba2f"/>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11</vt:i4>
      </vt:variant>
    </vt:vector>
  </HeadingPairs>
  <TitlesOfParts>
    <vt:vector size="27" baseType="lpstr">
      <vt:lpstr>別添2</vt:lpstr>
      <vt:lpstr>様式95_外来・在宅ベースアップ評価料（Ⅰ）</vt:lpstr>
      <vt:lpstr>様式96_外来・在宅ベースアップ評価料（Ⅱ）</vt:lpstr>
      <vt:lpstr>様式97_入院ベースアップ評価料</vt:lpstr>
      <vt:lpstr>様式98_賃金改善実績報告書（表紙）</vt:lpstr>
      <vt:lpstr>別添_計画書（病院及び有床診療所）</vt:lpstr>
      <vt:lpstr>（別添）_計画書（無床診療所及びⅡを算定する有床診療所）</vt:lpstr>
      <vt:lpstr>（別添）_計画書（歯科診療所及びⅡを算定する有床診療所）</vt:lpstr>
      <vt:lpstr>（別添）_実績報告書（病院及び有床診療所）</vt:lpstr>
      <vt:lpstr>（別添）実績報告書（診療所）</vt:lpstr>
      <vt:lpstr>（別添）_実績報告書（歯科診療所及びⅡを算定する有床診療所）</vt:lpstr>
      <vt:lpstr>（参考）賃金引き上げ計画書作成のための計算シート</vt:lpstr>
      <vt:lpstr>医療機関集計用シート（横）</vt:lpstr>
      <vt:lpstr>リスト用</vt:lpstr>
      <vt:lpstr>リスト（入院）</vt:lpstr>
      <vt:lpstr>リスト（外来）</vt:lpstr>
      <vt:lpstr>'（参考）賃金引き上げ計画書作成のための計算シート'!Print_Area</vt:lpstr>
      <vt:lpstr>'（別添）_計画書（歯科診療所及びⅡを算定する有床診療所）'!Print_Area</vt:lpstr>
      <vt:lpstr>'（別添）_計画書（無床診療所及びⅡを算定する有床診療所）'!Print_Area</vt:lpstr>
      <vt:lpstr>'（別添）_実績報告書（歯科診療所及びⅡを算定する有床診療所）'!Print_Area</vt:lpstr>
      <vt:lpstr>'（別添）_実績報告書（病院及び有床診療所）'!Print_Area</vt:lpstr>
      <vt:lpstr>'（別添）実績報告書（診療所）'!Print_Area</vt:lpstr>
      <vt:lpstr>'別添_計画書（病院及び有床診療所）'!Print_Area</vt:lpstr>
      <vt:lpstr>別添2!Print_Area</vt:lpstr>
      <vt:lpstr>'様式95_外来・在宅ベースアップ評価料（Ⅰ）'!Print_Area</vt:lpstr>
      <vt:lpstr>'様式96_外来・在宅ベースアップ評価料（Ⅱ）'!Print_Area</vt:lpstr>
      <vt:lpstr>様式97_入院ベースアップ評価料!Print_Area</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2025-04-01T05:51:24Z</dcterms:created>
  <dcterms:modified xsi:type="dcterms:W3CDTF">2025-04-01T05:51:24Z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0x010100DEA2635F732F464D88FD0617849E9F69</vt:lpwstr>
  </property>
  <property fmtid="{D5CDD505-2E9C-101B-9397-08002B2CF9AE}" pid="3" name="ComplianceAssetId">
    <vt:lpwstr/>
  </property>
  <property fmtid="{D5CDD505-2E9C-101B-9397-08002B2CF9AE}" pid="4" name="_ExtendedDescription">
    <vt:lpwstr/>
  </property>
  <property fmtid="{D5CDD505-2E9C-101B-9397-08002B2CF9AE}" pid="5" name="TriggerFlowInfo">
    <vt:lpwstr/>
  </property>
  <property fmtid="{D5CDD505-2E9C-101B-9397-08002B2CF9AE}" pid="6" name="xd_ProgID">
    <vt:lpwstr/>
  </property>
  <property fmtid="{D5CDD505-2E9C-101B-9397-08002B2CF9AE}" pid="7" name="MediaServiceImageTags">
    <vt:lpwstr/>
  </property>
  <property fmtid="{D5CDD505-2E9C-101B-9397-08002B2CF9AE}" pid="8" name="TemplateUrl">
    <vt:lpwstr/>
  </property>
  <property fmtid="{D5CDD505-2E9C-101B-9397-08002B2CF9AE}" pid="9" name="xd_Signature">
    <vt:bool>false</vt:bool>
  </property>
</Properties>
</file>